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ТЕНДЕР 1 - ЗАКЛУЧЕНОДел 1-5 - Анекс 1-5\Т1 - ДЕЛ - 1 - Анекс 1\Т1-ДЕЛ1 ПРЕДМЕР\"/>
    </mc:Choice>
  </mc:AlternateContent>
  <bookViews>
    <workbookView xWindow="0" yWindow="0" windowWidth="20490" windowHeight="7020"/>
  </bookViews>
  <sheets>
    <sheet name="Општина Карпош " sheetId="2" r:id="rId1"/>
    <sheet name="Општина Кисела вода " sheetId="4" r:id="rId2"/>
    <sheet name="Општина Илинден" sheetId="1" r:id="rId3"/>
    <sheet name="Тендер 1 - Дел 1 - Рекапитулар" sheetId="5" r:id="rId4"/>
  </sheets>
  <definedNames>
    <definedName name="_xlnm.Print_Area" localSheetId="2">'Општина Илинден'!$A$1:$H$75</definedName>
    <definedName name="_xlnm.Print_Area" localSheetId="0">'Општина Карпош '!$A$1:$H$74</definedName>
    <definedName name="_xlnm.Print_Area" localSheetId="1">'Општина Кисела вода '!$A$1:$H$132</definedName>
  </definedNames>
  <calcPr calcId="162913"/>
</workbook>
</file>

<file path=xl/calcChain.xml><?xml version="1.0" encoding="utf-8"?>
<calcChain xmlns="http://schemas.openxmlformats.org/spreadsheetml/2006/main">
  <c r="H25" i="1" l="1"/>
  <c r="H26" i="1"/>
  <c r="H27" i="1"/>
  <c r="H28" i="1"/>
  <c r="H29" i="1"/>
  <c r="H30" i="1"/>
  <c r="H24" i="1"/>
  <c r="H25" i="4"/>
  <c r="H26" i="4"/>
  <c r="H27" i="4"/>
  <c r="H28" i="4"/>
  <c r="H29" i="4"/>
  <c r="H24" i="4"/>
  <c r="H25" i="2"/>
  <c r="H26" i="2"/>
  <c r="H27" i="2"/>
  <c r="H28" i="2"/>
  <c r="H29" i="2"/>
  <c r="H30" i="2"/>
  <c r="H24" i="2"/>
  <c r="H31" i="1" l="1"/>
  <c r="H55" i="1" s="1"/>
  <c r="H30" i="4"/>
  <c r="H112" i="4" s="1"/>
  <c r="H31" i="2"/>
  <c r="H61" i="2" s="1"/>
  <c r="H48" i="1"/>
  <c r="H49" i="1"/>
  <c r="H50" i="1"/>
  <c r="H51" i="1"/>
  <c r="H52" i="1"/>
  <c r="H47" i="1"/>
  <c r="H43" i="1"/>
  <c r="H44" i="1"/>
  <c r="H39" i="1"/>
  <c r="H38" i="1"/>
  <c r="H42" i="1"/>
  <c r="H34" i="1"/>
  <c r="H35" i="1"/>
  <c r="H33" i="1"/>
  <c r="H96" i="4"/>
  <c r="H97" i="4"/>
  <c r="H98" i="4"/>
  <c r="H99" i="4"/>
  <c r="H100" i="4"/>
  <c r="H101" i="4"/>
  <c r="H102" i="4"/>
  <c r="H103" i="4"/>
  <c r="H104" i="4"/>
  <c r="H105" i="4"/>
  <c r="H106" i="4"/>
  <c r="H107" i="4"/>
  <c r="H108" i="4"/>
  <c r="H109" i="4"/>
  <c r="H95" i="4"/>
  <c r="H68" i="4"/>
  <c r="H69" i="4"/>
  <c r="H70" i="4"/>
  <c r="H71" i="4"/>
  <c r="H72" i="4"/>
  <c r="H73" i="4"/>
  <c r="H74" i="4"/>
  <c r="H75" i="4"/>
  <c r="H76" i="4"/>
  <c r="H77" i="4"/>
  <c r="H78" i="4"/>
  <c r="H80" i="4"/>
  <c r="H81" i="4"/>
  <c r="H82" i="4"/>
  <c r="H83" i="4"/>
  <c r="H84" i="4"/>
  <c r="H85" i="4"/>
  <c r="H86" i="4"/>
  <c r="H87" i="4"/>
  <c r="H88" i="4"/>
  <c r="H89" i="4"/>
  <c r="H90" i="4"/>
  <c r="H91" i="4"/>
  <c r="H67" i="4"/>
  <c r="H66" i="4"/>
  <c r="H62" i="4"/>
  <c r="H59" i="4"/>
  <c r="H60" i="4"/>
  <c r="H61" i="4"/>
  <c r="H58" i="4"/>
  <c r="H55" i="4"/>
  <c r="H54" i="4"/>
  <c r="H53" i="4"/>
  <c r="H48" i="4"/>
  <c r="H47" i="4"/>
  <c r="H44" i="4"/>
  <c r="H42" i="4"/>
  <c r="H33" i="4"/>
  <c r="H34" i="4"/>
  <c r="H35" i="4"/>
  <c r="H36" i="4"/>
  <c r="H37" i="4"/>
  <c r="H32" i="4"/>
  <c r="H50" i="2"/>
  <c r="H51" i="2"/>
  <c r="H52" i="2"/>
  <c r="H53" i="2"/>
  <c r="H54" i="2"/>
  <c r="H56" i="2"/>
  <c r="H57" i="2"/>
  <c r="H58" i="2"/>
  <c r="H45" i="2"/>
  <c r="H46" i="2"/>
  <c r="H44" i="2"/>
  <c r="H34" i="2"/>
  <c r="H35" i="2"/>
  <c r="H36" i="2"/>
  <c r="H40" i="2"/>
  <c r="H33" i="2"/>
  <c r="H49" i="4" l="1"/>
  <c r="H115" i="4" s="1"/>
  <c r="H47" i="2"/>
  <c r="H63" i="2" s="1"/>
  <c r="H45" i="1"/>
  <c r="H58" i="1" s="1"/>
  <c r="H40" i="1"/>
  <c r="H57" i="1" s="1"/>
  <c r="H53" i="1"/>
  <c r="H59" i="1" s="1"/>
  <c r="H36" i="1"/>
  <c r="H56" i="1" s="1"/>
  <c r="H63" i="4"/>
  <c r="H116" i="4" s="1"/>
  <c r="H93" i="4"/>
  <c r="H117" i="4" s="1"/>
  <c r="H45" i="4"/>
  <c r="H114" i="4" s="1"/>
  <c r="H110" i="4"/>
  <c r="H118" i="4" s="1"/>
  <c r="H119" i="4" s="1"/>
  <c r="H38" i="4"/>
  <c r="H113" i="4" s="1"/>
  <c r="F55" i="2"/>
  <c r="H55" i="2" s="1"/>
  <c r="F41" i="2"/>
  <c r="H41" i="2" s="1"/>
  <c r="F39" i="2"/>
  <c r="H39" i="2" s="1"/>
  <c r="F38" i="2"/>
  <c r="H38" i="2" s="1"/>
  <c r="F37" i="2"/>
  <c r="H60" i="1" l="1"/>
  <c r="H63" i="1" s="1"/>
  <c r="H64" i="1" s="1"/>
  <c r="H6" i="5" s="1"/>
  <c r="H122" i="4"/>
  <c r="H123" i="4" s="1"/>
  <c r="H5" i="5" s="1"/>
  <c r="F49" i="2"/>
  <c r="H49" i="2" s="1"/>
  <c r="H59" i="2" s="1"/>
  <c r="H64" i="2" s="1"/>
  <c r="H37" i="2"/>
  <c r="H42" i="2" s="1"/>
  <c r="H62" i="2" s="1"/>
  <c r="H65" i="2" l="1"/>
  <c r="H68" i="2" s="1"/>
  <c r="H69" i="2" s="1"/>
  <c r="H4" i="5" s="1"/>
  <c r="H7" i="5" s="1"/>
  <c r="H8" i="5" l="1"/>
  <c r="H9" i="5" s="1"/>
</calcChain>
</file>

<file path=xl/sharedStrings.xml><?xml version="1.0" encoding="utf-8"?>
<sst xmlns="http://schemas.openxmlformats.org/spreadsheetml/2006/main" count="544" uniqueCount="297">
  <si>
    <t>Ред.бр.</t>
  </si>
  <si>
    <t>Поз. бр.</t>
  </si>
  <si>
    <t>Опис на работите</t>
  </si>
  <si>
    <t>Ед. цена (ден. без ДДВ)</t>
  </si>
  <si>
    <t>I. ПРИПРЕМНИ РАБОТИ</t>
  </si>
  <si>
    <t>I.1</t>
  </si>
  <si>
    <t>I.2</t>
  </si>
  <si>
    <t>II.1</t>
  </si>
  <si>
    <t>II.2</t>
  </si>
  <si>
    <t>III.1</t>
  </si>
  <si>
    <t>III.2</t>
  </si>
  <si>
    <t>III.3</t>
  </si>
  <si>
    <t>ВКУПНО за I. ПРИПРЕМНИ РАБОТИ:</t>
  </si>
  <si>
    <t>Се Вкупно:</t>
  </si>
  <si>
    <t>III. ОДВОДНУВАЊЕ</t>
  </si>
  <si>
    <t>V. ВЕРТИКАЛНА И ХОРИЗОНТАЛНА СИГНАЛИЗАЦИЈА</t>
  </si>
  <si>
    <t>II. ДОЛЕН СТРОЈ</t>
  </si>
  <si>
    <t>I.3</t>
  </si>
  <si>
    <t>I.4</t>
  </si>
  <si>
    <t>I.5</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</si>
  <si>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</si>
  <si>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</si>
  <si>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</si>
  <si>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</si>
  <si>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Ул. Париска:</t>
  </si>
  <si>
    <t>СЕ ВКУПНО за Ул. Париска:</t>
  </si>
  <si>
    <t>РЕКАПИТУЛАР - Општина Карпош</t>
  </si>
  <si>
    <t>ВКУПНО ОПШТИНА КАРПОШ</t>
  </si>
  <si>
    <t>РЕКАПИТУЛАР - Ул. Живко Фирфов:</t>
  </si>
  <si>
    <t>СЕ ВКУПНО за Ул. Живко Фирфов:</t>
  </si>
  <si>
    <t>РЕКАПИТУЛАР - Општина Кисела Вода</t>
  </si>
  <si>
    <t>ВКУПНО ОПШТИНА КИСЕЛА ВОДА</t>
  </si>
  <si>
    <t>РЕКАПИТУЛАР - Ул. Бр.532:</t>
  </si>
  <si>
    <t>СЕ ВКУПНО за Ул. Бр.532:</t>
  </si>
  <si>
    <t>РЕКАПИТУЛАР - Општина Илинден</t>
  </si>
  <si>
    <t>ВКУПНО ОПШТИНА ИЛИНДЕН</t>
  </si>
  <si>
    <t>м1</t>
  </si>
  <si>
    <t>Машинско орапавување и стругање со планирање на постојниот асфалтен коловоз д=3-5 см со вирген машина и чистење на постојниот коловоз Р=406.26x14=5687.64 m2</t>
  </si>
  <si>
    <t>м2</t>
  </si>
  <si>
    <t>Чистење и обеспрашување на коловозната конструкција и прскање со битуменска емулзија на исчистените површини</t>
  </si>
  <si>
    <t>м3</t>
  </si>
  <si>
    <t>I.6</t>
  </si>
  <si>
    <t>I.7</t>
  </si>
  <si>
    <t>I.8</t>
  </si>
  <si>
    <t>Кршење на постојна арм.бетонска плоча на тротоарите со деб. Д=10см со транспорт на материјалот до депонија</t>
  </si>
  <si>
    <t>I.9</t>
  </si>
  <si>
    <t>парче</t>
  </si>
  <si>
    <t>Подигање и нивелирање на постојни сливници и капаци од канализација до кота на нивелета со бетонирање во квадратна оплата и мрежаста арматура</t>
  </si>
  <si>
    <t>Изработка на арм.бетонска плоча МБ30 со дебелина до d=10цм,армирана со мрежа Q188,израмнета машински(со хелихоптерка) до црн сјај 312м2</t>
  </si>
  <si>
    <t xml:space="preserve">Набавка,транспорт и вградување на рабници(Марка бетон 30 Mpa ,мраз-отпорни,абење-28,90 см3/50см2, притисок-32 N/мм2,тежина 100 кг-пресувани) со димензии 18/24/100 во слој од МБ 20 и подлога од тампон d=10 см со фугирање </t>
  </si>
  <si>
    <t>Набавка,транспорт и планирање на ситен песок во слој од d=5см</t>
  </si>
  <si>
    <t>Набавка,транспорт и вградување на мали рабници (Согласно стандардот МКС EN 1338: Апсолутна апсорпција на вода-класа 2 ознака В,Отпорност на абење со брусење - класа 4 ознака I ,Цврстина на смолкнување - Т=9 Mpa &gt; 3.6 Mpa, Сила на кинење на единица должина - F=425 N/mm' &gt; 250 N/mm' или еквивалентни) со d=6см(до атест) со минимум МБ 30 сива боја 20x6x100</t>
  </si>
  <si>
    <t>Сообраќаен проект за времен режим на сообраќај</t>
  </si>
  <si>
    <t>паушал</t>
  </si>
  <si>
    <t>Одржување на сообраќајна сигнализација за време на изградба</t>
  </si>
  <si>
    <t>Одстранување на постоечки асфалт од сообраќајницата со одвоз на материјалот на депонија по избор на изведувачот до 15км</t>
  </si>
  <si>
    <t>Одстранување на постоечки бетонски рабници со одвоз на материјалот на депонија по избор на изведувачот до 15км</t>
  </si>
  <si>
    <t>Одстранување на постоечки асфалт од тротоарите со одвоз на материјалот на депонија по избор на изведувачот до 15км</t>
  </si>
  <si>
    <t>ЗЕМЈАНИ РАБОТИ</t>
  </si>
  <si>
    <t>Ископ на земја со широк откоп во материјал III и IV кат.</t>
  </si>
  <si>
    <t>а) со среден транспорт 10км.</t>
  </si>
  <si>
    <t xml:space="preserve">Изработка на постелица </t>
  </si>
  <si>
    <t>а)планум на долен строј</t>
  </si>
  <si>
    <t>Нивелирање на постоечки сливници со АБ плоча 0,80 x 0,80 и д=20см</t>
  </si>
  <si>
    <t>Нивелирање на постоечки шахти со АБ плоча 1,70 x 1,70 и д=20см</t>
  </si>
  <si>
    <t>ЗА УЛИЦА</t>
  </si>
  <si>
    <t>Изработка на тампонки слој од :</t>
  </si>
  <si>
    <t>а)дробен камен со д=30см</t>
  </si>
  <si>
    <t>Набавка,транспорт и вградување на асфалт бетон (АБ 11) д=5см</t>
  </si>
  <si>
    <t>Набавка,транспорт и вградување на битуменизиран носив слој БНС 22 д=7см</t>
  </si>
  <si>
    <t>ЗА ТРОТОАРИ</t>
  </si>
  <si>
    <t>Изработка на тампонски слој од :</t>
  </si>
  <si>
    <t>дробен камен со д=20см</t>
  </si>
  <si>
    <t xml:space="preserve">Набавка, траснпорт и вградување на песок д=5см </t>
  </si>
  <si>
    <t>Набавка, траснпорт и вградување на бехатон д=6см за тротоар</t>
  </si>
  <si>
    <t>Набавка, транспорт и вградување на бетонски рабник 18/24/100 МБ 30 врз бетонска подлога МБ 20</t>
  </si>
  <si>
    <t>Набавка, транспорт и вградување на бетонски рабник 7/14/100 МБ 30 врз бетонска подлога МБ 20</t>
  </si>
  <si>
    <t>ВЕРТИКАЛНА СИГНАЛИЗАЦИЈА - Во цената е вклучено набавка, транспорт и монтажа</t>
  </si>
  <si>
    <t>Крстосување на пат со првенство на минување - ознака на сообраќаен знак 201</t>
  </si>
  <si>
    <t>Задолжително запирање - ознака на сообраќаен знак  202</t>
  </si>
  <si>
    <t>Првенство на минување на возила од спротивна насока - ознака на сообраќаен знак  203</t>
  </si>
  <si>
    <t>Забрана за свртување надесно - ознака на сообраќаен знак  231</t>
  </si>
  <si>
    <t>Ограничување на брзината    40 км/час- ознака на сообраќаен знак  235(40)</t>
  </si>
  <si>
    <t>Забрана за запирање и паркирање - ознака на сообраќаен знак  236</t>
  </si>
  <si>
    <t>Задолжителна насока надесно - ознака на сообраќаен знак  245.2</t>
  </si>
  <si>
    <t>Првенство на минување во однос на возилата од спротивна насока - ознака на сообраќаен знак  301</t>
  </si>
  <si>
    <t>Обележан пешачки премин - ознака на сообраќаен знак  302.1</t>
  </si>
  <si>
    <t>Пат со првенство на минување- ознака на сообраќаен знак  306</t>
  </si>
  <si>
    <t>Слеп пат- ознака на сообраќаен знак  354</t>
  </si>
  <si>
    <t>Дополнителна табла (кон центар)- ознака на сообраќаен знак  514 (кон центар)</t>
  </si>
  <si>
    <t>Столбче за поставување на сообраќаен знак</t>
  </si>
  <si>
    <t>ХОРИЗОНТАЛНА СИГНАЛИЗАЦИЈА - Во цената е вклучено набавка, транспорт и бележење</t>
  </si>
  <si>
    <t>Испрекината линија 3_3 со дебелина на линија 0,15м - бела боја</t>
  </si>
  <si>
    <t>Испрекината линија 1_1 со дебелина на линија 0,1м- бела боја</t>
  </si>
  <si>
    <t>Испрекината СТОП линија со дебелина од 0,5м- бела боја</t>
  </si>
  <si>
    <t>Полна СТОП линија со дебелина од 0,5м- бела боја</t>
  </si>
  <si>
    <t>Полна линија за пешачки премин со дебелина од 0,5м- бела боја</t>
  </si>
  <si>
    <t>Полна линија со дебелина од 0,15м- бела боја</t>
  </si>
  <si>
    <t>Ознака Триаголник             (6 ознаки)- бела боја</t>
  </si>
  <si>
    <t>Стрелка право                    (24 стрелки)- бела боја</t>
  </si>
  <si>
    <t>Стрелка право и десно        (2 стрелки)- бела боја</t>
  </si>
  <si>
    <t>Стрелка право и лево         (2 стрелки)- бела боја</t>
  </si>
  <si>
    <t>Стрелка лево и десно         (1 стрелка)- бела боја</t>
  </si>
  <si>
    <t>STOP                                        (1 ознака)- бела боја</t>
  </si>
  <si>
    <t>За сообраќајно уредување на предметната сообраќајница,  одбрана е стандардна големина на сообраќајни знаци Тип 2 и Категорија на рефлексија I, со следниве димензии: 
• Должина на страната на рамностран триаголник 90cm;
• Дијаметар на кругот 60 cm;
• Страна на квадратот 60 cm.
• Страна на правоаголник 60X 90 cm.</t>
  </si>
  <si>
    <t>Обележување и дефинирање на трасата и местото за фундаментите на столбовите</t>
  </si>
  <si>
    <t>Испорака и полагање на железно поцинкувана лента FeZn 30x4 мм положена во земјин ров, непосредно покрај кабелот за заштита.Се плаќа само за лента со полагање и поврзување од метар должен.</t>
  </si>
  <si>
    <t>Испорака и монтажа на железно поцинкувана чента FeZn 30x4 мм МКС 901 С, со просечна должина L=1.5м кој еден крај се поврзува со металниот столб со штраф М8 а со другиот крај преку спојка MKS.N.B4.936 се поврзува со лентата.</t>
  </si>
  <si>
    <t>Рачен ископ на земја и ископ на попречни профили од II категорија за изработка на земјан ров за поставување на енергетски кабел со димензии 0.8х0.8 м.Ровот да се посипе со ситен песок изнад каблите со дебелина од 10см. Исто така над каблите, со поставување на Винидурит за механичка заптита и наде него со опоменска лента за означување на каблите.За се комплет , затрупување и набивање на земјта се плаќа од метар должен.</t>
  </si>
  <si>
    <t>Ископ на дупки за бетонски фундаменти , шаловање и бетонирање со димензии 600х600х800 мм комплет со анкер корпа и пластична цевка Ф70 мм за вовлекување на каблите.Комплет спремно за рабоата се плаќа.</t>
  </si>
  <si>
    <t>Испорака и монтажа на ЛЕД светлосна арматура за надворешно осветление 72(W) 5400Lm со најмалку 10 години гаранција. Протекторот да биде стакло термички и механички појачано со отпорност Ik 08, и степен на заштита IP 66. Подесување на фотометриските карактеристики.За се комплет со монтажа спремно за работа се плаќа.  Се плаќа од број.</t>
  </si>
  <si>
    <t>Испорака и монтажа на столбни носач (лира) L=0.5м топло поцинкувана двокрилна, за поставување на две ЛЕД светлосни арматури (према детал)</t>
  </si>
  <si>
    <t>Испорака и монтажа на пластична цевка  Ф100мм за механичка заштита на кблите при премин  преку улица.</t>
  </si>
  <si>
    <t>Мерење на отпорот на распростирање како и заземјување на секое столбо место и разводен ормар со издавање на атест од овластена институција</t>
  </si>
  <si>
    <t>Мерење на осветленоста на канделметар со издавање на атест(потврда) за нивото на осветленост.</t>
  </si>
  <si>
    <t>Планирање со рачно товарење и траснпорт на вишок земја со одвоз од 10км.</t>
  </si>
  <si>
    <t>Изработка на проект за изведена состојба од овластена проектанска куќа</t>
  </si>
  <si>
    <t>Обележување и осигурување на траса и одржување на исколчената траса за време на изведување на работите (со ознака на нивелета +/-) по утврдена стационажа</t>
  </si>
  <si>
    <t>Сечење на постоечки асфалтни површини до д=7см Количина добиена со мерење (компјутерски)</t>
  </si>
  <si>
    <t>Рушење на постојна асфалтна коловозна конструкција со д=7см со одвоз на материјал во депонија10.565,00м2 х 0,07 = 740,00м3</t>
  </si>
  <si>
    <t xml:space="preserve">Машински ископ на тампонски материал и земја 3 и 4 категорија во широк откоп со транспорт и депонирање во депонија
Количина земена од таблица 4.986,60 м3 4.986,60-740,00=4.246,60 м3
</t>
  </si>
  <si>
    <t>Машинско планирање и валирање на постелка до потребна збиеност мин.40МРа Количина земена од таблица</t>
  </si>
  <si>
    <t>Комплетна изработка на дренажи</t>
  </si>
  <si>
    <t>Комплетна изработка на улични сливници –испусти од ПВЦ цеви 2хф100 со испуштање во постоен одводен канал(атмосферска канализација)</t>
  </si>
  <si>
    <t>Висинско дотерување на постоечки шахти до кота на завршен слој од нов асфалтен коловоз и завршна обработка на тротоари</t>
  </si>
  <si>
    <t>Набавка,транспорт и машинско вградување на горен носив слој од битуменизиран материјал БНС 22 д=7.00см Количина добиена со мерење (компјутерски)</t>
  </si>
  <si>
    <t xml:space="preserve"> Реконструкција на локална улица ˮПариска ˮ - Општина Карпош, Скопје</t>
  </si>
  <si>
    <t>Геодетско снимање, обележување и осигурување на трасата од улицата</t>
  </si>
  <si>
    <t>Машински утовар и транспорт на материјал од ископ со одвоз до депонија на растојание од 5-10км со растреситост на материјал 25% (406.23x1.9x2+22.6x1.5)x0.2x1,25=386,51 m3</t>
  </si>
  <si>
    <t>I ВКУПНО</t>
  </si>
  <si>
    <t>Сечење на вкупната дебелина 7-12 см на асфалтната конструкција за спој со постоечкиот асфалт нормално на осовината на трасата на спојните улици</t>
  </si>
  <si>
    <t>IV.1</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</si>
  <si>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</si>
  <si>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</si>
  <si>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</si>
  <si>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</si>
  <si>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</si>
  <si>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t>IV ВКУПНО</t>
  </si>
  <si>
    <r>
      <t>Изработка на постелка(подтло) за тротоари со планирање и валирање до потребна збиеност Р=(406.23x2.1x2+22.6x1.5</t>
    </r>
    <r>
      <rPr>
        <i/>
        <sz val="12"/>
        <rFont val="StobiSerif Regular"/>
        <family val="3"/>
      </rPr>
      <t>(кружен)</t>
    </r>
    <r>
      <rPr>
        <sz val="12"/>
        <rFont val="StobiSerif Regular"/>
        <family val="3"/>
      </rPr>
      <t>)-312</t>
    </r>
    <r>
      <rPr>
        <i/>
        <sz val="12"/>
        <rFont val="StobiSerif Regular"/>
        <family val="3"/>
      </rPr>
      <t>(бет.плоча)</t>
    </r>
    <r>
      <rPr>
        <sz val="12"/>
        <rFont val="StobiSerif Regular"/>
        <family val="3"/>
      </rPr>
      <t>=1,428.19 м2</t>
    </r>
  </si>
  <si>
    <t>Чистење на постојните попивателни бунари за одвод на атмосферската вода од улицата</t>
  </si>
  <si>
    <t xml:space="preserve">Изработка на попователни бунари заедно со сливници за одвод на атмосферската вода од улицата(се комплет со ископ и монтажа према даден детал) </t>
  </si>
  <si>
    <t>III ВКУПНО</t>
  </si>
  <si>
    <t>Вк. Цена
(ден. без ДДВ)</t>
  </si>
  <si>
    <t>Ед. мера</t>
  </si>
  <si>
    <t>Коли
чина</t>
  </si>
  <si>
    <t>Име на Понудувачот:</t>
  </si>
  <si>
    <t>Име на овластениот потписник:</t>
  </si>
  <si>
    <t>Потпис и печат</t>
  </si>
  <si>
    <t xml:space="preserve"> Реконструкција на локална улица ˮЖивко Фирфов ˮ - Општина Кисела Вода, Скопје</t>
  </si>
  <si>
    <r>
      <t>Испорака и полагање на енергетски кабел РРОО-А-4х16мм</t>
    </r>
    <r>
      <rPr>
        <vertAlign val="superscript"/>
        <sz val="12"/>
        <color indexed="8"/>
        <rFont val="StobiSerif Regular"/>
        <family val="3"/>
      </rPr>
      <t xml:space="preserve">2 , </t>
    </r>
    <r>
      <rPr>
        <sz val="12"/>
        <color indexed="8"/>
        <rFont val="StobiSerif Regular"/>
        <family val="3"/>
      </rPr>
      <t>1 КВ за поврзување на светлосни арматури , положен во однапред ископан земјин ров по сите прописи. Се плаќа само за кабел со полагање и поврзување од метар должен</t>
    </r>
  </si>
  <si>
    <r>
      <t>Испорака и монтажа на метални столбови топло поцинкувани со висина од 6.0м заедно со еднократна лира опремени со приклучна кутија во водозаштитена изведба со степен на заштита ИП 54 во која се сместени приклучни стегалки VS 16 и осигурач 16А. Од приклучната кутија до светилката поставен е проводник 3 и 4 х РР - 3х1.5мм</t>
    </r>
    <r>
      <rPr>
        <vertAlign val="superscript"/>
        <sz val="12"/>
        <color indexed="8"/>
        <rFont val="StobiSerif Regular"/>
        <family val="3"/>
      </rPr>
      <t xml:space="preserve">2  . </t>
    </r>
    <r>
      <rPr>
        <sz val="12"/>
        <color indexed="8"/>
        <rFont val="StobiSerif Regular"/>
        <family val="3"/>
      </rPr>
      <t>Се плаќа за се комплет по столб.</t>
    </r>
  </si>
  <si>
    <r>
      <t>Изработка на кабелски завршници за пресеци на кабелски завршници од 6мм</t>
    </r>
    <r>
      <rPr>
        <vertAlign val="superscript"/>
        <sz val="12"/>
        <color indexed="8"/>
        <rFont val="StobiSerif Regular"/>
        <family val="3"/>
      </rPr>
      <t>2</t>
    </r>
    <r>
      <rPr>
        <sz val="12"/>
        <color indexed="8"/>
        <rFont val="StobiSerif Regular"/>
        <family val="3"/>
      </rPr>
      <t xml:space="preserve"> до 16мм</t>
    </r>
    <r>
      <rPr>
        <vertAlign val="superscript"/>
        <sz val="12"/>
        <color indexed="8"/>
        <rFont val="StobiSerif Regular"/>
        <family val="3"/>
      </rPr>
      <t>2</t>
    </r>
  </si>
  <si>
    <t xml:space="preserve">Обележување и осигурување на внатрешна сообраќајница </t>
  </si>
  <si>
    <t>II ВКУПНО</t>
  </si>
  <si>
    <t>IV. ГОРЕН СТРОЈ</t>
  </si>
  <si>
    <t>V ВКУПНО</t>
  </si>
  <si>
    <t>VI. ЕЛЕКТРО ИНСТАЛАЦИИ</t>
  </si>
  <si>
    <t>VI ВКУПНО</t>
  </si>
  <si>
    <t>ВКУПНО за VI. ЕЛЕКТРО ИНСТАЛАЦИИ:</t>
  </si>
  <si>
    <t>СЕ ВКУПНО за Ул. Париска (ден. без ДДВ):</t>
  </si>
  <si>
    <t>СЕ ВКУПНО ОПШТИНА КАРПОШ (ден. без ДДВ):</t>
  </si>
  <si>
    <t>СЕ ВКУПНО за Ул. Живко Фирфов (ден. без ДДВ):</t>
  </si>
  <si>
    <t>СЕ ВКУПНО ОПШТИНА КИСЕЛА ВОДА (ден. без ДДВ):</t>
  </si>
  <si>
    <t xml:space="preserve">  Реконструкција на пристапен пат  ˮулица бр 532 ˮ - Општина Илинден, Скопје</t>
  </si>
  <si>
    <t>Набавка, транспорт и машинска изработка на тампонски слој од дробен камен со планирање и валирање за коловоз д=30см. збиеност 100МРа
за тротоари
д=15см. збиеност 80МРа
за стабилизирани банкини ш = 0,75мд=30см. (+56,00м3)
Количина земена од таблица(вкупно за се со изработка на стабилизирани банкини)</t>
  </si>
  <si>
    <t>Набавка,транспорт и машинско вградување на завршен слој од асфалт бетон АБ11 д=5.00см (11.665,00+418,00)
Количина добиена со мерење (компјутерски)</t>
  </si>
  <si>
    <t>Набавка, транспорт и вградување на
бетонски рабници 18/24/100 МБ40 на
бетонска подлога од МБ 20
Количина добиена со мерење (компјутерски)</t>
  </si>
  <si>
    <t>Набавка, транспорт и вградување на
бетонски рабници 6/20/100 на бетонска подлога од МБ 20 Количина добиена со мерење (компјутерски</t>
  </si>
  <si>
    <t>Набавка, транспорт и вградување на бехатон елементи (сиви) д=6см. (тротоари) на припремена подлога од песок (ризла) д=3-5см.
Количина добиена со мерење (компјутерски)</t>
  </si>
  <si>
    <t>СЕ ВКУПНО за Ул. Бр.532 (ден. без ДДВ):</t>
  </si>
  <si>
    <t>СЕ ВКУПНО ОПШТИНА ИЛИНДЕН (ден. без ДДВ):</t>
  </si>
  <si>
    <t xml:space="preserve">  ПРЕДМЕР ПРЕСМЕТКА</t>
  </si>
  <si>
    <t xml:space="preserve">ДЕЛ 1 - РЕКАПИТУЛАР </t>
  </si>
  <si>
    <t>СЕ ВКУПНО ДЕЛ 1 (ден. без ДДВ):</t>
  </si>
  <si>
    <t>ВКУПНО ДЕЛ 1 (ден. без ДДВ):</t>
  </si>
  <si>
    <t>НЕПРЕДВИДЕНИ РАБОТИ: 10% (десет проценти) од вкупната цена за ДЕЛ 1</t>
  </si>
  <si>
    <t>IV.2</t>
  </si>
  <si>
    <t>IV.3</t>
  </si>
  <si>
    <t>IV.4</t>
  </si>
  <si>
    <t>IV.5</t>
  </si>
  <si>
    <t>IV.6</t>
  </si>
  <si>
    <t>IV.7</t>
  </si>
  <si>
    <t>IV.8</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</si>
  <si>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</si>
  <si>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</si>
  <si>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</si>
  <si>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</si>
  <si>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</si>
  <si>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</si>
  <si>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</si>
  <si>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</si>
  <si>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</si>
  <si>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</si>
  <si>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</si>
  <si>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</si>
  <si>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</si>
  <si>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</si>
  <si>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</si>
  <si>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</si>
  <si>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</si>
  <si>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</si>
  <si>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</si>
  <si>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</si>
  <si>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</si>
  <si>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</si>
  <si>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</si>
  <si>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</si>
  <si>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</si>
  <si>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VI.1</t>
  </si>
  <si>
    <t>VI.2</t>
  </si>
  <si>
    <t>VI.3</t>
  </si>
  <si>
    <t>VI.4</t>
  </si>
  <si>
    <t>VI.5</t>
  </si>
  <si>
    <t>VI.6</t>
  </si>
  <si>
    <t>VI.7</t>
  </si>
  <si>
    <t>VI.8</t>
  </si>
  <si>
    <t>VI.9</t>
  </si>
  <si>
    <t>VI.10</t>
  </si>
  <si>
    <t>VI.11</t>
  </si>
  <si>
    <t>VI.12</t>
  </si>
  <si>
    <t>VI.13</t>
  </si>
  <si>
    <t>VI.14</t>
  </si>
  <si>
    <t>VI.15</t>
  </si>
  <si>
    <t>А. ОПШТИ НАПОМЕНИ:</t>
  </si>
  <si>
    <t>А.1</t>
  </si>
  <si>
    <t>А.2</t>
  </si>
  <si>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2"/>
        <color rgb="FFFF0000"/>
        <rFont val="StobiSerif Regular"/>
        <family val="3"/>
      </rPr>
      <t xml:space="preserve"> </t>
    </r>
  </si>
  <si>
    <t>А.3</t>
  </si>
  <si>
    <t>А.4</t>
  </si>
  <si>
    <t>А.5</t>
  </si>
  <si>
    <t>А.6</t>
  </si>
  <si>
    <t>А.7</t>
  </si>
  <si>
    <t>А.8</t>
  </si>
  <si>
    <t>А.9</t>
  </si>
  <si>
    <t>А.10</t>
  </si>
  <si>
    <t>А.11</t>
  </si>
  <si>
    <t>А.12</t>
  </si>
  <si>
    <t>А.13</t>
  </si>
  <si>
    <r>
      <t xml:space="preserve">БАРАЊЕ ЗА ПОНУДИ - Тендер 1 - Дел 1 - </t>
    </r>
    <r>
      <rPr>
        <b/>
        <u/>
        <sz val="12"/>
        <color indexed="8"/>
        <rFont val="StobiSerif Regular"/>
        <family val="3"/>
      </rPr>
      <t>АНЕКС БР. 1</t>
    </r>
    <r>
      <rPr>
        <b/>
        <sz val="12"/>
        <color indexed="8"/>
        <rFont val="StobiSerif Regular"/>
        <family val="3"/>
      </rPr>
      <t xml:space="preserve">
Реф. Бр.: LRCP-9034-MK-RFB-A.2.1.1 - Тендер 1 - Дел 1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</si>
  <si>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Сечење под прав агол на асфалтот на оштетените делови,одстранување на асфалтот,ископ на оштетените делови до д=30цм на улицата(12% од вкупната површина на улицата со цел подобрување на оштетените делови кои би се јавиле при гребење на асфалтот) и одвоз до депонија 5 км 0,12x5687,64x0,3=204,76 m3</t>
  </si>
  <si>
    <t>Машински ископ на земја III и IV категорија,асфалтен слој и бетонска подлога на тротоарска површина , d=20см со одстранување на стари рабници = 70% од ископот 0.7x(406.23x1.9x2+22.6x1.5)x0.2=386,51 m3</t>
  </si>
  <si>
    <t>Рачен ископ на земја III и IV категорија,асфалтен слој и бетонска подлога d=20см на тротоарска површина со одстранување на стари рабници = 30% од ископот 0.3x(406.23x1.9x2+22.6x1.5)x0.2 =165,65m3</t>
  </si>
  <si>
    <t>Набавка,транспорт и вградување на тампон од дробен камен со дебелина од д=30цм на 12% од вкупната површина на улицата(подобрување на оштетените делови кои би се јавиле при гребење на асфалтот)</t>
  </si>
  <si>
    <t>Набавка,транспорт и вградување на асфалт BNS 22s со д=7цм на 12% од вкупната површина на улицата со претходно квалитетно премачкување со емулзија(подобрување на оштетените делови кои би се јавиле при гребење на асфалтот)</t>
  </si>
  <si>
    <t>Набавка,транспорт и вградување на асфалт бетон АБ16 еруптивец со д=5цм со финишер и набивање со спрег од ваљаци</t>
  </si>
  <si>
    <t>Набавка,транспорт ,планирање и набивање до потребна збиеност на слој од тампон d=20 см          P=1428,19x0,2=</t>
  </si>
  <si>
    <r>
      <t>Набавка,транспорт и вградување на павер елементи во боја 10/10/6(Согласно стандардот МКС EN 1338:Апсолутна апсорпција на вода-класа 2 ознака В , Отпорност на абење со брусење-класа 4 ознака I,Цврстина на смолкнување - T=9Мра &gt; 3.6 Mpa, Сила на кинење на единица должина - F=425 N/mm' &gt; 250 N/mm' или еквивалентни) со d=6см (со атест) со минимум МБ 30,набивање со вибро плоча,посипување со песок за полнење на фугите и отстранување на вишокот од песок со местење на тротоарската површина P=1428,19+225</t>
    </r>
    <r>
      <rPr>
        <i/>
        <sz val="12"/>
        <rFont val="StobiSerif Regular"/>
        <family val="3"/>
      </rPr>
      <t>(кон улица Варшавска тротоари со должина по 10 м' и два острова)</t>
    </r>
    <r>
      <rPr>
        <sz val="12"/>
        <rFont val="StobiSerif Regular"/>
        <family val="3"/>
      </rPr>
      <t>=</t>
    </r>
  </si>
  <si>
    <r>
      <t xml:space="preserve">БАРАЊЕ ЗА ПОНУДИ - Тендер 1 - Дел 1 - </t>
    </r>
    <r>
      <rPr>
        <b/>
        <u/>
        <sz val="12"/>
        <rFont val="StobiSerif Regular"/>
        <family val="3"/>
      </rPr>
      <t>АНЕКС БР. 1</t>
    </r>
    <r>
      <rPr>
        <b/>
        <sz val="12"/>
        <rFont val="StobiSerif Regular"/>
        <family val="3"/>
      </rPr>
      <t xml:space="preserve">
Реф. Бр.: LRCP-9034-MK-RFB-A.2.1.1 - Тендер 1 -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</si>
  <si>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Изработка на проект на изведена состојба</t>
  </si>
  <si>
    <t>Дополнителни геотехнички истражувања и лабораториски тестирања</t>
  </si>
  <si>
    <t xml:space="preserve">Дислокација на објекти </t>
  </si>
  <si>
    <t>Поставување на траса и изработка на цртежи</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</si>
  <si>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</si>
  <si>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Изработка или подобрување на објекти за чувствителните групи на корисници</t>
  </si>
  <si>
    <t>00. ОПШТИ РАБОТИ</t>
  </si>
  <si>
    <t>А.15</t>
  </si>
  <si>
    <t>А.14</t>
  </si>
  <si>
    <t>/</t>
  </si>
  <si>
    <t>00. ВКУПНО</t>
  </si>
  <si>
    <t>Изработка на план за контрола на квалитет</t>
  </si>
  <si>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2"/>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</si>
  <si>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2"/>
        <rFont val="StobiSerif Regular"/>
        <family val="3"/>
      </rPr>
      <t xml:space="preserve">(легнати рабници, </t>
    </r>
    <r>
      <rPr>
        <sz val="12"/>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</si>
  <si>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</si>
  <si>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</si>
  <si>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2"/>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</si>
  <si>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2"/>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</si>
  <si>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</si>
  <si>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</si>
  <si>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</si>
  <si>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</si>
  <si>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</si>
  <si>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ВКУПНО за 00. ОПШТИ РАБОТИ:</t>
  </si>
  <si>
    <t xml:space="preserve">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 </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</si>
  <si>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</si>
  <si>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</si>
  <si>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</si>
  <si>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b/>
        <sz val="12"/>
        <color rgb="FFFF0000"/>
        <rFont val="StobiSerif Regular"/>
        <family val="3"/>
      </rPr>
      <t xml:space="preserve">
   </t>
    </r>
    <r>
      <rPr>
        <sz val="12"/>
        <color theme="1"/>
        <rFont val="StobiSerif Regular"/>
        <family val="3"/>
      </rPr>
      <t xml:space="preserve">
</t>
    </r>
    <r>
      <rPr>
        <sz val="12"/>
        <rFont val="StobiSerif Regular"/>
        <family val="3"/>
      </rPr>
      <t xml:space="preserve">      </t>
    </r>
  </si>
  <si>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</si>
  <si>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</si>
  <si>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r>
      <rPr>
        <b/>
        <sz val="12"/>
        <color theme="1"/>
        <rFont val="StobiSerif Regular"/>
        <family val="3"/>
      </rPr>
      <t xml:space="preserve">НАПОМЕНА: </t>
    </r>
    <r>
      <rPr>
        <b/>
        <sz val="12"/>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</si>
  <si>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</si>
  <si>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r>
      <rPr>
        <sz val="12"/>
        <rFont val="StobiSerif Regular"/>
        <family val="3"/>
      </rPr>
      <t>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t>
    </r>
    <r>
      <rPr>
        <b/>
        <sz val="12"/>
        <rFont val="StobiSerif Regular"/>
        <family val="3"/>
      </rPr>
      <t xml:space="preserve">  
НАПОМЕНА: 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</si>
  <si>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t>II. ОДВОДНУВАЊЕ</t>
  </si>
  <si>
    <t>II.3</t>
  </si>
  <si>
    <t>III. ГОРЕН СТРОЈ</t>
  </si>
  <si>
    <t>III.4</t>
  </si>
  <si>
    <t>III.5</t>
  </si>
  <si>
    <t>III.6</t>
  </si>
  <si>
    <t>III.7</t>
  </si>
  <si>
    <t>III.8</t>
  </si>
  <si>
    <t>III.9</t>
  </si>
  <si>
    <t>III.10</t>
  </si>
  <si>
    <t>ВКУПНО за II. ОДВОДНУВАЊЕ :</t>
  </si>
  <si>
    <t>ВКУПНО за III. ГОРЕН СТРОЈ:</t>
  </si>
  <si>
    <t>Одржување на сообраќајна сигнализација за време на изведба на градежните работи.</t>
  </si>
  <si>
    <t>Одржување на сообраќајна сигнализација за време на изведба на градежните работи</t>
  </si>
  <si>
    <t>Потпис и печат: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</si>
</sst>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 _д_е_н_."/>
  </numFmts>
  <fonts count="38">
    <font>
      <sz val="11"/>
      <color theme="1"/>
      <name val="Calibri"/>
      <family val="2"/>
      <scheme val="minor"/>
    </font>
    <font>
      <sz val="11"/>
      <color indexed="8"/>
      <name val="Calibri"/>
      <family val="2"/>
    </font>
    <font>
      <sz val="12"/>
      <color indexed="8"/>
      <name val="Calibri"/>
      <family val="2"/>
    </font>
    <font>
      <sz val="10"/>
      <name val="Arial"/>
      <family val="2"/>
    </font>
    <font>
      <sz val="10"/>
      <name val="Arial"/>
      <family val="2"/>
      <charset val="204"/>
    </font>
    <font>
      <b/>
      <sz val="12"/>
      <color indexed="8"/>
      <name val="Times New Roman"/>
      <family val="1"/>
    </font>
    <font>
      <b/>
      <sz val="12"/>
      <color indexed="8"/>
      <name val="Calibri"/>
      <family val="2"/>
    </font>
    <font>
      <sz val="12"/>
      <color indexed="8"/>
      <name val="MAC C Times"/>
      <family val="1"/>
    </font>
    <font>
      <sz val="12"/>
      <color indexed="8"/>
      <name val="Times New Roman"/>
      <family val="1"/>
      <charset val="204"/>
    </font>
    <font>
      <b/>
      <sz val="12"/>
      <color indexed="8"/>
      <name val="Calibri"/>
      <family val="2"/>
      <scheme val="minor"/>
    </font>
    <font>
      <sz val="12"/>
      <color indexed="8"/>
      <name val="Calibri"/>
      <family val="2"/>
      <scheme val="minor"/>
    </font>
    <font>
      <sz val="11"/>
      <name val="Calibri"/>
      <family val="2"/>
      <scheme val="minor"/>
    </font>
    <font>
      <sz val="12"/>
      <color rgb="FFFF0000"/>
      <name val="Calibri"/>
      <family val="2"/>
    </font>
    <font>
      <b/>
      <sz val="14"/>
      <color indexed="8"/>
      <name val="StobiSerif Regular"/>
      <family val="3"/>
    </font>
    <font>
      <b/>
      <sz val="12"/>
      <color indexed="8"/>
      <name val="StobiSerif Regular"/>
      <family val="3"/>
    </font>
    <font>
      <b/>
      <sz val="16"/>
      <color indexed="8"/>
      <name val="StobiSerif Regular"/>
      <family val="3"/>
    </font>
    <font>
      <b/>
      <u/>
      <sz val="12"/>
      <color indexed="8"/>
      <name val="StobiSerif Regular"/>
      <family val="3"/>
    </font>
    <font>
      <sz val="12"/>
      <color indexed="8"/>
      <name val="StobiSerif Regular"/>
      <family val="3"/>
    </font>
    <font>
      <sz val="12"/>
      <name val="StobiSerif Regular"/>
      <family val="3"/>
    </font>
    <font>
      <b/>
      <sz val="12"/>
      <name val="StobiSerif Regular"/>
      <family val="3"/>
    </font>
    <font>
      <b/>
      <sz val="12"/>
      <color rgb="FFFF0000"/>
      <name val="StobiSerif Regular"/>
      <family val="3"/>
    </font>
    <font>
      <sz val="12"/>
      <color theme="1"/>
      <name val="StobiSerif Regular"/>
      <family val="3"/>
    </font>
    <font>
      <sz val="12"/>
      <color rgb="FFFF0000"/>
      <name val="StobiSerif Regular"/>
      <family val="3"/>
    </font>
    <font>
      <i/>
      <sz val="12"/>
      <name val="StobiSerif Regular"/>
      <family val="3"/>
    </font>
    <font>
      <vertAlign val="superscript"/>
      <sz val="12"/>
      <color indexed="8"/>
      <name val="StobiSerif Regular"/>
      <family val="3"/>
    </font>
    <font>
      <b/>
      <sz val="12"/>
      <color indexed="8"/>
      <name val="StobiSans Regular"/>
      <family val="3"/>
    </font>
    <font>
      <sz val="12"/>
      <color indexed="8"/>
      <name val="StobiSans Regular"/>
      <family val="3"/>
    </font>
    <font>
      <sz val="14"/>
      <color theme="1"/>
      <name val="Calibri"/>
      <family val="2"/>
      <scheme val="minor"/>
    </font>
    <font>
      <b/>
      <sz val="12"/>
      <color theme="1"/>
      <name val="StobiSerif Regular"/>
      <family val="3"/>
    </font>
    <font>
      <sz val="12"/>
      <name val="StobiSerif Regular"/>
      <family val="3"/>
    </font>
    <font>
      <sz val="12"/>
      <color theme="1"/>
      <name val="StobiSerif Regular"/>
      <family val="3"/>
    </font>
    <font>
      <sz val="12"/>
      <name val="Calibri"/>
      <family val="2"/>
    </font>
    <font>
      <b/>
      <u/>
      <sz val="12"/>
      <name val="StobiSerif Regular"/>
      <family val="3"/>
    </font>
    <font>
      <sz val="12"/>
      <name val="stobiSherif Regular"/>
    </font>
    <font>
      <sz val="12"/>
      <color indexed="8"/>
      <name val="stobiSherif Regular"/>
    </font>
    <font>
      <sz val="11"/>
      <color theme="1"/>
      <name val="StobiSerif Regular"/>
      <family val="3"/>
    </font>
    <font>
      <b/>
      <sz val="12"/>
      <color theme="9" tint="0.79998168889431442"/>
      <name val="StobiSerif Regular"/>
      <family val="3"/>
    </font>
    <font>
      <sz val="12"/>
      <color theme="9" tint="0.79998168889431442"/>
      <name val="StobiSerif Regular"/>
      <family val="3"/>
    </font>
  </fonts>
  <fills count="3">
    <fill>
      <patternFill patternType="none"/>
    </fill>
    <fill>
      <patternFill patternType="gray125"/>
    </fill>
    <fill>
      <patternFill patternType="solid">
        <fgColor theme="0"/>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cellStyleXfs>
  <cellXfs count="401">
    <xf numFmtId="0" fontId="0" fillId="0" borderId="0" xfId="0"/>
    <xf numFmtId="0" fontId="2" fillId="0" borderId="0" xfId="0" applyFont="1" applyFill="1"/>
    <xf numFmtId="164" fontId="5" fillId="0" borderId="0" xfId="0" applyNumberFormat="1" applyFont="1" applyFill="1" applyAlignment="1">
      <alignment horizontal="center"/>
    </xf>
    <xf numFmtId="0" fontId="10" fillId="0" borderId="0" xfId="0" applyFont="1" applyFill="1" applyAlignment="1">
      <alignment horizontal="center" vertical="top"/>
    </xf>
    <xf numFmtId="0" fontId="6" fillId="0" borderId="0" xfId="0" applyFont="1" applyFill="1"/>
    <xf numFmtId="0" fontId="7"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horizontal="center"/>
    </xf>
    <xf numFmtId="0" fontId="10" fillId="0" borderId="0" xfId="0" applyFont="1" applyFill="1" applyAlignment="1">
      <alignment horizontal="center"/>
    </xf>
    <xf numFmtId="0" fontId="10" fillId="0" borderId="0" xfId="0" applyFont="1" applyFill="1" applyBorder="1" applyAlignment="1">
      <alignment horizontal="left" vertical="top"/>
    </xf>
    <xf numFmtId="4" fontId="2" fillId="0" borderId="0" xfId="0" applyNumberFormat="1" applyFont="1" applyFill="1"/>
    <xf numFmtId="0" fontId="17" fillId="0" borderId="1" xfId="0" applyFont="1" applyFill="1" applyBorder="1" applyAlignment="1">
      <alignment horizontal="center" vertical="top"/>
    </xf>
    <xf numFmtId="0" fontId="17" fillId="0" borderId="2" xfId="0" applyFont="1" applyFill="1" applyBorder="1" applyAlignment="1">
      <alignment horizontal="center" vertical="top"/>
    </xf>
    <xf numFmtId="0" fontId="18" fillId="0" borderId="1" xfId="0" applyFont="1" applyFill="1" applyBorder="1" applyAlignment="1">
      <alignment horizontal="center" vertical="top"/>
    </xf>
    <xf numFmtId="0" fontId="17" fillId="0" borderId="2" xfId="0" applyFont="1" applyFill="1" applyBorder="1" applyAlignment="1">
      <alignment horizontal="center" vertical="top" wrapText="1"/>
    </xf>
    <xf numFmtId="0" fontId="21" fillId="0" borderId="3" xfId="0"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2" xfId="0" applyFont="1" applyFill="1" applyBorder="1" applyAlignment="1">
      <alignment horizontal="center" vertical="top"/>
    </xf>
    <xf numFmtId="0" fontId="18" fillId="0" borderId="3" xfId="0" applyNumberFormat="1" applyFont="1" applyFill="1" applyBorder="1" applyAlignment="1" applyProtection="1">
      <alignment horizontal="justify" vertical="top" wrapText="1"/>
    </xf>
    <xf numFmtId="0" fontId="18" fillId="0" borderId="3" xfId="2" applyNumberFormat="1" applyFont="1" applyFill="1" applyBorder="1" applyAlignment="1" applyProtection="1">
      <alignment horizontal="justify" vertical="top"/>
    </xf>
    <xf numFmtId="0" fontId="18" fillId="0" borderId="3" xfId="1" applyNumberFormat="1" applyFont="1" applyFill="1" applyBorder="1" applyAlignment="1" applyProtection="1">
      <alignment horizontal="justify" vertical="top"/>
    </xf>
    <xf numFmtId="0" fontId="18" fillId="0" borderId="3" xfId="0" applyNumberFormat="1" applyFont="1" applyFill="1" applyBorder="1" applyAlignment="1" applyProtection="1">
      <alignment horizontal="left" vertical="top" wrapText="1"/>
    </xf>
    <xf numFmtId="0" fontId="21" fillId="0" borderId="3" xfId="0" applyFont="1" applyFill="1" applyBorder="1" applyAlignment="1">
      <alignment horizontal="center"/>
    </xf>
    <xf numFmtId="4" fontId="21" fillId="0" borderId="3" xfId="0" applyNumberFormat="1" applyFont="1" applyFill="1" applyBorder="1" applyAlignment="1">
      <alignment horizontal="center"/>
    </xf>
    <xf numFmtId="0" fontId="18" fillId="0" borderId="3" xfId="0" applyFont="1" applyFill="1" applyBorder="1" applyAlignment="1">
      <alignment horizontal="center"/>
    </xf>
    <xf numFmtId="4" fontId="18" fillId="0" borderId="3" xfId="0" applyNumberFormat="1" applyFont="1" applyFill="1" applyBorder="1" applyAlignment="1">
      <alignment horizontal="center"/>
    </xf>
    <xf numFmtId="4" fontId="18" fillId="0" borderId="3" xfId="0" applyNumberFormat="1" applyFont="1" applyFill="1" applyBorder="1" applyAlignment="1"/>
    <xf numFmtId="0" fontId="18" fillId="0" borderId="2" xfId="0" applyFont="1" applyFill="1" applyBorder="1" applyAlignment="1">
      <alignment horizontal="center" vertical="top" wrapText="1"/>
    </xf>
    <xf numFmtId="0" fontId="18" fillId="0" borderId="3" xfId="0" applyFont="1" applyFill="1" applyBorder="1" applyAlignment="1">
      <alignment horizontal="center" wrapText="1"/>
    </xf>
    <xf numFmtId="0" fontId="21" fillId="0" borderId="3" xfId="0" applyFont="1" applyFill="1" applyBorder="1" applyAlignment="1">
      <alignment horizontal="center" wrapText="1"/>
    </xf>
    <xf numFmtId="0" fontId="18" fillId="0" borderId="1" xfId="0" applyFont="1" applyFill="1" applyBorder="1" applyAlignment="1">
      <alignment horizontal="center" vertical="top" wrapText="1"/>
    </xf>
    <xf numFmtId="0" fontId="14" fillId="0" borderId="8" xfId="0" applyFont="1" applyFill="1" applyBorder="1" applyAlignment="1">
      <alignment horizontal="center" vertical="top"/>
    </xf>
    <xf numFmtId="0" fontId="17" fillId="0" borderId="9" xfId="0" applyFont="1" applyFill="1" applyBorder="1" applyAlignment="1">
      <alignment horizontal="center" vertical="top"/>
    </xf>
    <xf numFmtId="0" fontId="14" fillId="0" borderId="1" xfId="0" applyFont="1" applyFill="1" applyBorder="1" applyAlignment="1">
      <alignment horizontal="center" vertical="top"/>
    </xf>
    <xf numFmtId="2" fontId="14" fillId="0" borderId="11" xfId="0" applyNumberFormat="1" applyFont="1" applyFill="1" applyBorder="1" applyAlignment="1">
      <alignment horizontal="left"/>
    </xf>
    <xf numFmtId="2" fontId="14" fillId="0" borderId="12" xfId="0" applyNumberFormat="1" applyFont="1" applyFill="1" applyBorder="1" applyAlignment="1">
      <alignment horizontal="left"/>
    </xf>
    <xf numFmtId="2" fontId="17" fillId="0" borderId="1" xfId="0" applyNumberFormat="1" applyFont="1" applyFill="1" applyBorder="1" applyAlignment="1"/>
    <xf numFmtId="2" fontId="17" fillId="0" borderId="3" xfId="0" applyNumberFormat="1" applyFont="1" applyFill="1" applyBorder="1" applyAlignment="1">
      <alignment vertical="top"/>
    </xf>
    <xf numFmtId="0" fontId="17" fillId="0" borderId="1" xfId="0" applyFont="1" applyFill="1" applyBorder="1" applyAlignment="1"/>
    <xf numFmtId="0" fontId="17" fillId="0" borderId="3" xfId="0" applyFont="1" applyFill="1" applyBorder="1" applyAlignment="1">
      <alignment vertical="top"/>
    </xf>
    <xf numFmtId="0" fontId="17" fillId="0" borderId="5" xfId="0" applyFont="1" applyFill="1" applyBorder="1" applyAlignment="1">
      <alignment horizontal="center" vertical="top"/>
    </xf>
    <xf numFmtId="0" fontId="17" fillId="0" borderId="6" xfId="0" applyFont="1" applyFill="1" applyBorder="1" applyAlignment="1">
      <alignment horizontal="center" vertical="top"/>
    </xf>
    <xf numFmtId="0" fontId="17" fillId="0" borderId="13" xfId="0" applyFont="1" applyFill="1" applyBorder="1" applyAlignment="1">
      <alignment horizontal="center" vertical="top"/>
    </xf>
    <xf numFmtId="0" fontId="17" fillId="0" borderId="14" xfId="0" applyFont="1" applyFill="1" applyBorder="1" applyAlignment="1">
      <alignment horizontal="center" vertical="top"/>
    </xf>
    <xf numFmtId="0" fontId="14" fillId="0" borderId="0" xfId="0" applyFont="1" applyFill="1" applyAlignment="1">
      <alignment horizontal="center" vertical="top"/>
    </xf>
    <xf numFmtId="0" fontId="14" fillId="0" borderId="0" xfId="0" applyFont="1" applyFill="1" applyAlignment="1">
      <alignment horizontal="left" vertical="top"/>
    </xf>
    <xf numFmtId="0" fontId="14" fillId="0" borderId="0" xfId="0" applyFont="1" applyFill="1" applyAlignment="1">
      <alignment horizontal="center"/>
    </xf>
    <xf numFmtId="0" fontId="22" fillId="0" borderId="1" xfId="0" applyFont="1" applyFill="1" applyBorder="1" applyAlignment="1">
      <alignment horizontal="center" vertical="top"/>
    </xf>
    <xf numFmtId="0" fontId="22" fillId="0" borderId="2" xfId="0" applyFont="1" applyFill="1" applyBorder="1" applyAlignment="1">
      <alignment horizontal="center" vertical="top" wrapText="1"/>
    </xf>
    <xf numFmtId="0" fontId="17" fillId="0" borderId="2" xfId="0" applyFont="1" applyFill="1" applyBorder="1" applyAlignment="1">
      <alignment vertical="top"/>
    </xf>
    <xf numFmtId="0" fontId="26" fillId="0" borderId="0" xfId="0" applyFont="1" applyFill="1" applyAlignment="1">
      <alignment horizontal="center" vertical="top"/>
    </xf>
    <xf numFmtId="0" fontId="17" fillId="0" borderId="12" xfId="0" applyFont="1" applyFill="1" applyBorder="1" applyAlignment="1">
      <alignment horizontal="center" vertical="top" wrapText="1"/>
    </xf>
    <xf numFmtId="4" fontId="5" fillId="0" borderId="0" xfId="0" applyNumberFormat="1" applyFont="1" applyFill="1" applyAlignment="1">
      <alignment horizontal="center"/>
    </xf>
    <xf numFmtId="4" fontId="14" fillId="0" borderId="12" xfId="0" applyNumberFormat="1" applyFont="1" applyFill="1" applyBorder="1" applyAlignment="1">
      <alignment horizontal="left"/>
    </xf>
    <xf numFmtId="4" fontId="14" fillId="0" borderId="0" xfId="0" applyNumberFormat="1" applyFont="1" applyFill="1" applyAlignment="1">
      <alignment horizontal="center"/>
    </xf>
    <xf numFmtId="4" fontId="9" fillId="0" borderId="0" xfId="0" applyNumberFormat="1" applyFont="1" applyFill="1" applyAlignment="1">
      <alignment horizontal="center"/>
    </xf>
    <xf numFmtId="2" fontId="14" fillId="0" borderId="12" xfId="0" applyNumberFormat="1" applyFont="1" applyFill="1" applyBorder="1" applyAlignment="1">
      <alignment horizontal="left"/>
    </xf>
    <xf numFmtId="4" fontId="21" fillId="0" borderId="3" xfId="0" applyNumberFormat="1" applyFont="1" applyFill="1" applyBorder="1" applyAlignment="1">
      <alignment horizontal="center" vertical="center" wrapText="1"/>
    </xf>
    <xf numFmtId="4" fontId="21" fillId="0" borderId="3" xfId="0" applyNumberFormat="1" applyFont="1" applyFill="1" applyBorder="1" applyAlignment="1">
      <alignment horizontal="center" wrapText="1"/>
    </xf>
    <xf numFmtId="1" fontId="18" fillId="0" borderId="1" xfId="0" applyNumberFormat="1" applyFont="1" applyFill="1" applyBorder="1" applyAlignment="1">
      <alignment horizontal="center" vertical="top" wrapText="1"/>
    </xf>
    <xf numFmtId="2" fontId="17" fillId="0" borderId="1" xfId="0" applyNumberFormat="1" applyFont="1" applyFill="1" applyBorder="1" applyAlignment="1">
      <alignment vertical="top"/>
    </xf>
    <xf numFmtId="0" fontId="17" fillId="0" borderId="1" xfId="0" applyFont="1" applyFill="1" applyBorder="1" applyAlignment="1">
      <alignment vertical="top"/>
    </xf>
    <xf numFmtId="2" fontId="19" fillId="0" borderId="3" xfId="0" applyNumberFormat="1" applyFont="1" applyFill="1" applyBorder="1" applyAlignment="1">
      <alignment vertical="center" wrapText="1"/>
    </xf>
    <xf numFmtId="0" fontId="21" fillId="0" borderId="3" xfId="0" applyFont="1" applyFill="1" applyBorder="1" applyAlignment="1">
      <alignment vertical="top" wrapText="1"/>
    </xf>
    <xf numFmtId="0" fontId="21" fillId="0" borderId="0" xfId="0" applyFont="1" applyFill="1" applyBorder="1" applyAlignment="1">
      <alignment vertical="top" wrapText="1"/>
    </xf>
    <xf numFmtId="4" fontId="21" fillId="0" borderId="3" xfId="0" applyNumberFormat="1" applyFont="1" applyFill="1" applyBorder="1" applyAlignment="1"/>
    <xf numFmtId="4" fontId="21" fillId="0" borderId="3" xfId="0" applyNumberFormat="1" applyFont="1" applyFill="1" applyBorder="1" applyAlignment="1">
      <alignment wrapText="1"/>
    </xf>
    <xf numFmtId="4" fontId="18" fillId="0" borderId="3" xfId="0" applyNumberFormat="1" applyFont="1" applyFill="1" applyBorder="1" applyAlignment="1">
      <alignment wrapText="1"/>
    </xf>
    <xf numFmtId="0" fontId="18" fillId="0" borderId="3" xfId="3" applyNumberFormat="1" applyFont="1" applyFill="1" applyBorder="1" applyAlignment="1" applyProtection="1">
      <alignment horizontal="center"/>
    </xf>
    <xf numFmtId="0" fontId="18" fillId="0" borderId="3" xfId="0" applyNumberFormat="1" applyFont="1" applyFill="1" applyBorder="1" applyAlignment="1" applyProtection="1">
      <alignment horizontal="center"/>
    </xf>
    <xf numFmtId="0" fontId="18" fillId="0" borderId="18" xfId="0" applyFont="1" applyFill="1" applyBorder="1" applyAlignment="1">
      <alignment horizontal="center"/>
    </xf>
    <xf numFmtId="0" fontId="18" fillId="0" borderId="18" xfId="0" applyFont="1" applyFill="1" applyBorder="1" applyAlignment="1">
      <alignment horizontal="center" wrapText="1"/>
    </xf>
    <xf numFmtId="0" fontId="18" fillId="0" borderId="3" xfId="0" applyNumberFormat="1" applyFont="1" applyFill="1" applyBorder="1" applyAlignment="1" applyProtection="1">
      <alignment horizontal="center" vertical="top" wrapText="1"/>
    </xf>
    <xf numFmtId="2" fontId="17" fillId="0" borderId="3" xfId="0" applyNumberFormat="1" applyFont="1" applyFill="1" applyBorder="1" applyAlignment="1">
      <alignment horizontal="center" vertical="top"/>
    </xf>
    <xf numFmtId="0" fontId="17" fillId="0" borderId="3" xfId="0" applyFont="1" applyFill="1" applyBorder="1" applyAlignment="1">
      <alignment horizontal="center" vertical="top"/>
    </xf>
    <xf numFmtId="0" fontId="17" fillId="0" borderId="0" xfId="0" applyFont="1" applyFill="1" applyAlignment="1">
      <alignment horizontal="center" vertical="top"/>
    </xf>
    <xf numFmtId="0" fontId="17" fillId="0" borderId="0" xfId="0" applyFont="1" applyFill="1" applyAlignment="1">
      <alignment horizontal="center"/>
    </xf>
    <xf numFmtId="0" fontId="18"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30"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2" fillId="0" borderId="0" xfId="0" applyFont="1" applyFill="1" applyBorder="1" applyAlignment="1">
      <alignment horizontal="left" vertical="top" wrapText="1"/>
    </xf>
    <xf numFmtId="0" fontId="31" fillId="0" borderId="0" xfId="0" applyFont="1" applyFill="1" applyAlignment="1">
      <alignment horizontal="left" vertical="top"/>
    </xf>
    <xf numFmtId="0" fontId="19" fillId="0" borderId="0" xfId="0" applyFont="1" applyFill="1" applyAlignment="1">
      <alignment horizontal="left" vertical="top"/>
    </xf>
    <xf numFmtId="0" fontId="18" fillId="0" borderId="0" xfId="0" applyFont="1" applyFill="1" applyBorder="1" applyAlignment="1">
      <alignment horizontal="left" vertical="top"/>
    </xf>
    <xf numFmtId="0" fontId="30" fillId="0" borderId="39" xfId="0" applyFont="1" applyFill="1" applyBorder="1" applyAlignment="1">
      <alignment horizontal="left" vertical="top" wrapText="1"/>
    </xf>
    <xf numFmtId="0" fontId="2" fillId="0" borderId="0" xfId="0" applyFont="1" applyFill="1" applyAlignment="1">
      <alignment wrapText="1"/>
    </xf>
    <xf numFmtId="0" fontId="18" fillId="0" borderId="3" xfId="0" applyFont="1" applyFill="1" applyBorder="1" applyAlignment="1">
      <alignment vertical="top" wrapText="1"/>
    </xf>
    <xf numFmtId="0" fontId="21" fillId="0" borderId="3" xfId="0" applyFont="1" applyFill="1" applyBorder="1" applyAlignment="1">
      <alignment horizontal="left" vertical="top" wrapText="1"/>
    </xf>
    <xf numFmtId="0" fontId="33" fillId="0" borderId="1" xfId="0" applyFont="1" applyFill="1" applyBorder="1" applyAlignment="1">
      <alignment horizontal="center" vertical="top"/>
    </xf>
    <xf numFmtId="0" fontId="34" fillId="0" borderId="2" xfId="0" applyFont="1" applyFill="1" applyBorder="1" applyAlignment="1">
      <alignment horizontal="center" vertical="top" wrapText="1"/>
    </xf>
    <xf numFmtId="0" fontId="14" fillId="0" borderId="20" xfId="0" applyFont="1" applyFill="1" applyBorder="1" applyAlignment="1">
      <alignment horizontal="center" vertical="top"/>
    </xf>
    <xf numFmtId="0" fontId="17" fillId="0" borderId="45" xfId="0" applyFont="1" applyFill="1" applyBorder="1" applyAlignment="1">
      <alignment horizontal="center" vertical="top"/>
    </xf>
    <xf numFmtId="2" fontId="14" fillId="0" borderId="42" xfId="0" applyNumberFormat="1" applyFont="1" applyFill="1" applyBorder="1" applyAlignment="1">
      <alignment horizontal="left"/>
    </xf>
    <xf numFmtId="0" fontId="21" fillId="0" borderId="3" xfId="0" applyFont="1" applyFill="1" applyBorder="1" applyAlignment="1">
      <alignment horizontal="left" vertical="top" wrapText="1" shrinkToFit="1"/>
    </xf>
    <xf numFmtId="0" fontId="18" fillId="0" borderId="3"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2" borderId="1" xfId="0" applyFont="1" applyFill="1" applyBorder="1" applyAlignment="1">
      <alignment horizontal="center" vertical="top"/>
    </xf>
    <xf numFmtId="0" fontId="17" fillId="2" borderId="2" xfId="0" applyFont="1" applyFill="1" applyBorder="1" applyAlignment="1">
      <alignment horizontal="center" vertical="top"/>
    </xf>
    <xf numFmtId="0" fontId="18" fillId="2" borderId="1" xfId="0" applyFont="1" applyFill="1" applyBorder="1" applyAlignment="1">
      <alignment horizontal="center" vertical="top"/>
    </xf>
    <xf numFmtId="0" fontId="18" fillId="2" borderId="2" xfId="0" applyFont="1" applyFill="1" applyBorder="1" applyAlignment="1">
      <alignment horizontal="center" vertical="top"/>
    </xf>
    <xf numFmtId="49" fontId="19" fillId="2" borderId="3" xfId="0" applyNumberFormat="1" applyFont="1" applyFill="1" applyBorder="1" applyAlignment="1">
      <alignment horizontal="left" wrapText="1"/>
    </xf>
    <xf numFmtId="0" fontId="18" fillId="2" borderId="3" xfId="0" applyFont="1" applyFill="1" applyBorder="1" applyAlignment="1">
      <alignment horizontal="center" vertical="center"/>
    </xf>
    <xf numFmtId="4" fontId="18" fillId="2" borderId="3" xfId="0" applyNumberFormat="1" applyFont="1" applyFill="1" applyBorder="1" applyAlignment="1">
      <alignment horizontal="center" vertical="center"/>
    </xf>
    <xf numFmtId="0" fontId="17" fillId="2" borderId="2" xfId="0" applyFont="1" applyFill="1" applyBorder="1" applyAlignment="1">
      <alignment horizontal="center" vertical="top" wrapText="1"/>
    </xf>
    <xf numFmtId="0" fontId="18" fillId="2" borderId="3" xfId="0" applyFont="1" applyFill="1" applyBorder="1" applyAlignment="1">
      <alignment wrapText="1"/>
    </xf>
    <xf numFmtId="0" fontId="18" fillId="2" borderId="3" xfId="0" applyFont="1" applyFill="1" applyBorder="1" applyAlignment="1">
      <alignment horizontal="center"/>
    </xf>
    <xf numFmtId="4" fontId="18" fillId="2" borderId="3" xfId="0" applyNumberFormat="1" applyFont="1" applyFill="1" applyBorder="1" applyAlignment="1">
      <alignment horizontal="center"/>
    </xf>
    <xf numFmtId="0" fontId="18" fillId="2" borderId="3" xfId="0" applyNumberFormat="1" applyFont="1" applyFill="1" applyBorder="1" applyAlignment="1" applyProtection="1">
      <alignment horizontal="justify" vertical="top" wrapText="1"/>
    </xf>
    <xf numFmtId="0" fontId="19" fillId="2" borderId="3" xfId="0" applyFont="1" applyFill="1" applyBorder="1" applyAlignment="1">
      <alignment horizontal="left" wrapText="1"/>
    </xf>
    <xf numFmtId="0" fontId="18" fillId="2" borderId="3" xfId="0" applyFont="1" applyFill="1" applyBorder="1" applyAlignment="1">
      <alignment horizontal="centerContinuous"/>
    </xf>
    <xf numFmtId="0" fontId="22" fillId="2" borderId="3" xfId="0" applyNumberFormat="1" applyFont="1" applyFill="1" applyBorder="1" applyAlignment="1" applyProtection="1">
      <alignment horizontal="center" vertical="top" wrapText="1"/>
    </xf>
    <xf numFmtId="2" fontId="19" fillId="0" borderId="41" xfId="0" applyNumberFormat="1" applyFont="1" applyFill="1" applyBorder="1" applyAlignment="1">
      <alignment horizontal="left"/>
    </xf>
    <xf numFmtId="0" fontId="36" fillId="0" borderId="20" xfId="0" applyFont="1" applyFill="1" applyBorder="1" applyAlignment="1">
      <alignment horizontal="center" vertical="top"/>
    </xf>
    <xf numFmtId="0" fontId="37" fillId="0" borderId="45" xfId="0" applyFont="1" applyFill="1" applyBorder="1" applyAlignment="1">
      <alignment horizontal="center" vertical="top"/>
    </xf>
    <xf numFmtId="2" fontId="36" fillId="0" borderId="42" xfId="0" applyNumberFormat="1" applyFont="1" applyFill="1" applyBorder="1" applyAlignment="1">
      <alignment horizontal="left"/>
    </xf>
    <xf numFmtId="0" fontId="18" fillId="2" borderId="3" xfId="0" applyFont="1" applyFill="1" applyBorder="1" applyAlignment="1">
      <alignment vertical="top" wrapText="1"/>
    </xf>
    <xf numFmtId="0" fontId="18" fillId="0" borderId="11" xfId="0" applyFont="1" applyFill="1" applyBorder="1" applyAlignment="1">
      <alignment horizontal="left" vertical="top" wrapText="1"/>
    </xf>
    <xf numFmtId="0" fontId="18" fillId="0" borderId="0" xfId="0" applyFont="1" applyFill="1" applyBorder="1" applyAlignment="1">
      <alignment vertical="top" wrapText="1"/>
    </xf>
    <xf numFmtId="0" fontId="19" fillId="0" borderId="11" xfId="0" applyFont="1" applyFill="1" applyBorder="1" applyAlignment="1">
      <alignment horizontal="left" vertical="top" wrapText="1"/>
    </xf>
    <xf numFmtId="0" fontId="2" fillId="0" borderId="0" xfId="0" applyFont="1" applyFill="1" applyAlignment="1">
      <alignment vertical="center"/>
    </xf>
    <xf numFmtId="0" fontId="14" fillId="0" borderId="20" xfId="0" applyFont="1" applyFill="1" applyBorder="1" applyAlignment="1">
      <alignment horizontal="center" vertical="top" wrapText="1"/>
    </xf>
    <xf numFmtId="0" fontId="21" fillId="0" borderId="18" xfId="0" applyFont="1" applyFill="1" applyBorder="1" applyAlignment="1">
      <alignment horizontal="center" vertical="center" wrapText="1"/>
    </xf>
    <xf numFmtId="0" fontId="0" fillId="0" borderId="0" xfId="0" applyFont="1" applyFill="1" applyBorder="1"/>
    <xf numFmtId="1" fontId="29" fillId="0" borderId="1" xfId="0" applyNumberFormat="1" applyFont="1" applyFill="1" applyBorder="1" applyAlignment="1">
      <alignment horizontal="center" vertical="center"/>
    </xf>
    <xf numFmtId="0" fontId="30" fillId="0" borderId="3" xfId="0" applyFont="1" applyFill="1" applyBorder="1" applyAlignment="1">
      <alignment horizontal="center" vertical="center"/>
    </xf>
    <xf numFmtId="1" fontId="29" fillId="0" borderId="1"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21" fillId="0" borderId="3" xfId="0" applyFont="1" applyFill="1" applyBorder="1" applyAlignment="1">
      <alignment horizontal="center" vertical="center"/>
    </xf>
    <xf numFmtId="2" fontId="21" fillId="0" borderId="3"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1" fontId="17" fillId="0" borderId="1"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xf>
    <xf numFmtId="0" fontId="17" fillId="0" borderId="40" xfId="0" applyFont="1" applyFill="1" applyBorder="1" applyAlignment="1">
      <alignment horizontal="center" vertical="center"/>
    </xf>
    <xf numFmtId="0" fontId="14" fillId="0" borderId="1" xfId="0" applyFont="1" applyFill="1" applyBorder="1" applyAlignment="1">
      <alignment horizontal="center" wrapText="1"/>
    </xf>
    <xf numFmtId="0" fontId="14" fillId="0" borderId="3" xfId="0" applyFont="1" applyFill="1" applyBorder="1" applyAlignment="1">
      <alignment horizontal="center" wrapText="1"/>
    </xf>
    <xf numFmtId="0" fontId="19" fillId="0" borderId="3" xfId="0" applyFont="1" applyFill="1" applyBorder="1" applyAlignment="1">
      <alignment horizontal="center" wrapText="1"/>
    </xf>
    <xf numFmtId="3" fontId="14" fillId="0" borderId="3" xfId="0" applyNumberFormat="1" applyFont="1" applyFill="1" applyBorder="1" applyAlignment="1">
      <alignment horizontal="center" wrapText="1"/>
    </xf>
    <xf numFmtId="0" fontId="14" fillId="0" borderId="20" xfId="0" applyFont="1" applyFill="1" applyBorder="1" applyAlignment="1">
      <alignment horizontal="center" wrapText="1"/>
    </xf>
    <xf numFmtId="0" fontId="14" fillId="0" borderId="18" xfId="0" applyFont="1" applyFill="1" applyBorder="1" applyAlignment="1">
      <alignment horizontal="center" wrapText="1"/>
    </xf>
    <xf numFmtId="0" fontId="14" fillId="0" borderId="12" xfId="0" applyFont="1" applyFill="1" applyBorder="1" applyAlignment="1">
      <alignment horizontal="center" wrapText="1"/>
    </xf>
    <xf numFmtId="3" fontId="14" fillId="0" borderId="12" xfId="0" applyNumberFormat="1" applyFont="1" applyFill="1" applyBorder="1" applyAlignment="1">
      <alignment horizontal="center" wrapText="1"/>
    </xf>
    <xf numFmtId="0" fontId="17" fillId="0" borderId="3" xfId="0" applyFont="1" applyFill="1" applyBorder="1" applyAlignment="1">
      <alignment horizontal="center" vertical="top" wrapText="1"/>
    </xf>
    <xf numFmtId="0" fontId="17" fillId="0" borderId="3" xfId="0" applyFont="1" applyFill="1" applyBorder="1" applyAlignment="1">
      <alignment horizontal="center" wrapText="1"/>
    </xf>
    <xf numFmtId="4" fontId="17" fillId="0" borderId="3" xfId="0" applyNumberFormat="1" applyFont="1" applyFill="1" applyBorder="1" applyAlignment="1">
      <alignment horizontal="right" wrapText="1"/>
    </xf>
    <xf numFmtId="4" fontId="18" fillId="0" borderId="3" xfId="0" applyNumberFormat="1" applyFont="1" applyFill="1" applyBorder="1" applyAlignment="1">
      <alignment horizontal="right"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0" fontId="19" fillId="0" borderId="11" xfId="0" applyFont="1" applyFill="1" applyBorder="1" applyAlignment="1">
      <alignment horizontal="left" wrapText="1"/>
    </xf>
    <xf numFmtId="4" fontId="17" fillId="0" borderId="3" xfId="0" applyNumberFormat="1" applyFont="1" applyFill="1" applyBorder="1" applyAlignment="1">
      <alignment horizontal="center" wrapText="1"/>
    </xf>
    <xf numFmtId="4" fontId="18" fillId="0" borderId="3" xfId="0" applyNumberFormat="1" applyFont="1" applyFill="1" applyBorder="1" applyAlignment="1">
      <alignment horizontal="center" wrapText="1"/>
    </xf>
    <xf numFmtId="0" fontId="21" fillId="0" borderId="3" xfId="0" applyFont="1" applyFill="1" applyBorder="1" applyAlignment="1">
      <alignment vertical="top" wrapText="1" shrinkToFit="1"/>
    </xf>
    <xf numFmtId="0" fontId="19" fillId="0" borderId="3" xfId="0" applyFont="1" applyFill="1" applyBorder="1" applyAlignment="1">
      <alignment horizontal="left" vertical="top" wrapText="1"/>
    </xf>
    <xf numFmtId="0" fontId="19" fillId="0" borderId="20" xfId="0" applyFont="1" applyFill="1" applyBorder="1" applyAlignment="1">
      <alignment horizontal="center" vertical="top" wrapText="1"/>
    </xf>
    <xf numFmtId="0" fontId="18" fillId="0" borderId="18" xfId="0" applyFont="1" applyFill="1" applyBorder="1" applyAlignment="1">
      <alignment horizontal="center" vertical="center" wrapText="1"/>
    </xf>
    <xf numFmtId="1" fontId="18" fillId="0" borderId="1" xfId="0" applyNumberFormat="1" applyFont="1" applyFill="1" applyBorder="1" applyAlignment="1">
      <alignment horizontal="center" vertical="center"/>
    </xf>
    <xf numFmtId="0" fontId="18" fillId="0" borderId="3" xfId="0" applyFont="1" applyFill="1" applyBorder="1" applyAlignment="1">
      <alignment horizontal="center" vertical="center"/>
    </xf>
    <xf numFmtId="1" fontId="18" fillId="0" borderId="1" xfId="0" applyNumberFormat="1" applyFont="1" applyFill="1" applyBorder="1" applyAlignment="1">
      <alignment horizontal="center" vertical="center" wrapText="1"/>
    </xf>
    <xf numFmtId="2" fontId="18" fillId="0" borderId="3" xfId="0" applyNumberFormat="1" applyFont="1" applyFill="1" applyBorder="1" applyAlignment="1">
      <alignment horizontal="center" vertical="center"/>
    </xf>
    <xf numFmtId="1" fontId="18" fillId="0" borderId="13" xfId="0" applyNumberFormat="1" applyFont="1" applyFill="1" applyBorder="1" applyAlignment="1">
      <alignment horizontal="center" vertical="center"/>
    </xf>
    <xf numFmtId="0" fontId="18" fillId="0" borderId="38" xfId="0" applyFont="1" applyFill="1" applyBorder="1" applyAlignment="1">
      <alignment horizontal="center" vertical="center"/>
    </xf>
    <xf numFmtId="1"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21" fillId="2" borderId="3" xfId="0" applyFont="1" applyFill="1" applyBorder="1" applyAlignment="1">
      <alignment vertical="top" wrapText="1"/>
    </xf>
    <xf numFmtId="0" fontId="21" fillId="2" borderId="3" xfId="0" applyFont="1" applyFill="1" applyBorder="1" applyAlignment="1">
      <alignment horizontal="left" vertical="top" wrapText="1"/>
    </xf>
    <xf numFmtId="0" fontId="18" fillId="2" borderId="3" xfId="0" applyFont="1" applyFill="1" applyBorder="1" applyAlignment="1">
      <alignment horizontal="left" vertical="top" wrapText="1"/>
    </xf>
    <xf numFmtId="0" fontId="21" fillId="0" borderId="17" xfId="0" applyFont="1" applyFill="1" applyBorder="1" applyAlignment="1">
      <alignment vertical="top" wrapText="1"/>
    </xf>
    <xf numFmtId="0" fontId="14" fillId="0" borderId="0" xfId="0" applyFont="1" applyFill="1" applyAlignment="1" applyProtection="1">
      <alignment horizontal="left" vertical="top"/>
      <protection locked="0"/>
    </xf>
    <xf numFmtId="0" fontId="26" fillId="0" borderId="0" xfId="0" applyFont="1" applyFill="1" applyAlignment="1" applyProtection="1">
      <alignment horizontal="center" vertical="top"/>
      <protection locked="0"/>
    </xf>
    <xf numFmtId="0" fontId="2" fillId="0" borderId="0" xfId="0" applyFont="1" applyFill="1" applyProtection="1">
      <protection locked="0"/>
    </xf>
    <xf numFmtId="0" fontId="26" fillId="0" borderId="0" xfId="0" applyFont="1" applyFill="1" applyAlignment="1" applyProtection="1">
      <alignment horizontal="center"/>
      <protection locked="0"/>
    </xf>
    <xf numFmtId="0" fontId="25" fillId="0" borderId="0" xfId="0" applyFont="1" applyFill="1" applyAlignment="1" applyProtection="1">
      <alignment horizontal="center"/>
      <protection locked="0"/>
    </xf>
    <xf numFmtId="4" fontId="26" fillId="0" borderId="0" xfId="0" applyNumberFormat="1" applyFont="1" applyFill="1" applyProtection="1">
      <protection locked="0"/>
    </xf>
    <xf numFmtId="4" fontId="25" fillId="0" borderId="0" xfId="0" applyNumberFormat="1" applyFont="1" applyFill="1" applyAlignment="1" applyProtection="1">
      <alignment horizontal="center"/>
      <protection locked="0"/>
    </xf>
    <xf numFmtId="0" fontId="19" fillId="0" borderId="0" xfId="0" applyFont="1" applyFill="1" applyAlignment="1" applyProtection="1">
      <alignment horizontal="left" vertical="top"/>
      <protection locked="0"/>
    </xf>
    <xf numFmtId="0" fontId="17" fillId="0" borderId="0" xfId="0" applyFont="1" applyFill="1" applyAlignment="1" applyProtection="1">
      <alignment horizontal="center"/>
      <protection locked="0"/>
    </xf>
    <xf numFmtId="4" fontId="14" fillId="0" borderId="0" xfId="0" applyNumberFormat="1" applyFont="1" applyFill="1" applyAlignment="1" applyProtection="1">
      <alignment horizontal="center"/>
      <protection locked="0"/>
    </xf>
    <xf numFmtId="0" fontId="14" fillId="0" borderId="20" xfId="0" applyFont="1" applyFill="1" applyBorder="1" applyAlignment="1">
      <alignment horizontal="center" vertical="center" wrapText="1"/>
    </xf>
    <xf numFmtId="1" fontId="17" fillId="0" borderId="28" xfId="0" applyNumberFormat="1" applyFont="1" applyFill="1" applyBorder="1" applyAlignment="1">
      <alignment horizontal="center" vertical="center"/>
    </xf>
    <xf numFmtId="0" fontId="14" fillId="0" borderId="18" xfId="0" applyFont="1" applyFill="1" applyBorder="1" applyAlignment="1">
      <alignment horizontal="center" vertical="center" wrapText="1"/>
    </xf>
    <xf numFmtId="0" fontId="17" fillId="0" borderId="28" xfId="0" applyFont="1" applyFill="1" applyBorder="1" applyAlignment="1">
      <alignment horizontal="center" vertical="center"/>
    </xf>
    <xf numFmtId="0" fontId="30" fillId="0" borderId="49" xfId="0" applyFont="1" applyFill="1" applyBorder="1" applyAlignment="1">
      <alignment horizontal="left" vertical="top" wrapText="1"/>
    </xf>
    <xf numFmtId="0" fontId="19" fillId="0" borderId="48" xfId="0" applyFont="1" applyFill="1" applyBorder="1" applyAlignment="1">
      <alignment horizontal="center" vertical="center" wrapText="1"/>
    </xf>
    <xf numFmtId="0" fontId="30" fillId="0" borderId="28" xfId="0" applyFont="1" applyFill="1" applyBorder="1" applyAlignment="1">
      <alignment horizontal="left" vertical="top" wrapText="1"/>
    </xf>
    <xf numFmtId="4" fontId="14" fillId="0" borderId="18" xfId="0" applyNumberFormat="1" applyFont="1" applyFill="1" applyBorder="1" applyAlignment="1">
      <alignment horizontal="center" vertical="center" wrapText="1"/>
    </xf>
    <xf numFmtId="41" fontId="30" fillId="0" borderId="28" xfId="0" applyNumberFormat="1" applyFont="1" applyFill="1" applyBorder="1" applyAlignment="1">
      <alignment horizontal="left" vertical="top" wrapText="1"/>
    </xf>
    <xf numFmtId="41" fontId="14" fillId="0" borderId="10" xfId="0" applyNumberFormat="1" applyFont="1" applyFill="1" applyBorder="1" applyAlignment="1">
      <alignment horizontal="center" vertical="center" wrapText="1"/>
    </xf>
    <xf numFmtId="41" fontId="14" fillId="0" borderId="22" xfId="0" applyNumberFormat="1" applyFont="1" applyFill="1" applyBorder="1" applyAlignment="1">
      <alignment horizontal="center" wrapText="1"/>
    </xf>
    <xf numFmtId="41" fontId="17" fillId="0" borderId="4" xfId="0" applyNumberFormat="1" applyFont="1" applyFill="1" applyBorder="1" applyAlignment="1">
      <alignment horizontal="right" wrapText="1"/>
    </xf>
    <xf numFmtId="41" fontId="19" fillId="0" borderId="37" xfId="0" applyNumberFormat="1" applyFont="1" applyFill="1" applyBorder="1" applyAlignment="1">
      <alignment horizontal="right"/>
    </xf>
    <xf numFmtId="41" fontId="21" fillId="0" borderId="4" xfId="0" applyNumberFormat="1" applyFont="1" applyFill="1" applyBorder="1" applyAlignment="1">
      <alignment horizontal="right" wrapText="1"/>
    </xf>
    <xf numFmtId="41" fontId="18" fillId="0" borderId="4" xfId="0" applyNumberFormat="1" applyFont="1" applyFill="1" applyBorder="1" applyAlignment="1">
      <alignment horizontal="right" wrapText="1"/>
    </xf>
    <xf numFmtId="41" fontId="17" fillId="0" borderId="10" xfId="0" applyNumberFormat="1" applyFont="1" applyFill="1" applyBorder="1" applyAlignment="1"/>
    <xf numFmtId="41" fontId="14" fillId="0" borderId="46" xfId="0" applyNumberFormat="1" applyFont="1" applyFill="1" applyBorder="1" applyAlignment="1"/>
    <xf numFmtId="41" fontId="14" fillId="0" borderId="4" xfId="0" applyNumberFormat="1" applyFont="1" applyFill="1" applyBorder="1" applyAlignment="1"/>
    <xf numFmtId="41" fontId="14" fillId="0" borderId="7" xfId="0" applyNumberFormat="1" applyFont="1" applyFill="1" applyBorder="1" applyAlignment="1"/>
    <xf numFmtId="41" fontId="14" fillId="0" borderId="37" xfId="0" applyNumberFormat="1" applyFont="1" applyFill="1" applyBorder="1" applyAlignment="1"/>
    <xf numFmtId="41" fontId="14" fillId="0" borderId="0" xfId="0" applyNumberFormat="1" applyFont="1" applyFill="1" applyAlignment="1"/>
    <xf numFmtId="41" fontId="14" fillId="0" borderId="0" xfId="0" applyNumberFormat="1" applyFont="1" applyFill="1" applyBorder="1" applyAlignment="1"/>
    <xf numFmtId="41" fontId="17" fillId="0" borderId="0" xfId="0" applyNumberFormat="1" applyFont="1" applyFill="1" applyAlignment="1"/>
    <xf numFmtId="41" fontId="17" fillId="0" borderId="0" xfId="0" applyNumberFormat="1" applyFont="1" applyFill="1" applyAlignment="1" applyProtection="1">
      <protection locked="0"/>
    </xf>
    <xf numFmtId="41" fontId="8" fillId="0" borderId="0" xfId="0" applyNumberFormat="1" applyFont="1" applyFill="1" applyAlignment="1"/>
    <xf numFmtId="1" fontId="30" fillId="0" borderId="28" xfId="0" applyNumberFormat="1" applyFont="1" applyFill="1" applyBorder="1" applyAlignment="1">
      <alignment horizontal="left" vertical="top" wrapText="1"/>
    </xf>
    <xf numFmtId="1" fontId="14" fillId="0" borderId="18"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1" fontId="14" fillId="0" borderId="12" xfId="0" applyNumberFormat="1" applyFont="1" applyFill="1" applyBorder="1" applyAlignment="1">
      <alignment horizontal="center" wrapText="1"/>
    </xf>
    <xf numFmtId="1" fontId="21" fillId="0" borderId="3" xfId="0" applyNumberFormat="1" applyFont="1" applyFill="1" applyBorder="1" applyAlignment="1" applyProtection="1">
      <alignment horizontal="right" wrapText="1"/>
      <protection locked="0"/>
    </xf>
    <xf numFmtId="1" fontId="14" fillId="0" borderId="0" xfId="0" applyNumberFormat="1" applyFont="1" applyFill="1" applyAlignment="1"/>
    <xf numFmtId="1" fontId="14" fillId="0" borderId="0" xfId="0" applyNumberFormat="1" applyFont="1" applyFill="1" applyBorder="1" applyAlignment="1">
      <alignment horizontal="left"/>
    </xf>
    <xf numFmtId="1" fontId="17" fillId="0" borderId="0" xfId="0" applyNumberFormat="1" applyFont="1" applyFill="1" applyAlignment="1"/>
    <xf numFmtId="1" fontId="17" fillId="0" borderId="0" xfId="0" applyNumberFormat="1" applyFont="1" applyFill="1" applyAlignment="1" applyProtection="1">
      <protection locked="0"/>
    </xf>
    <xf numFmtId="1" fontId="8" fillId="0" borderId="0" xfId="0" applyNumberFormat="1" applyFont="1" applyFill="1" applyAlignment="1"/>
    <xf numFmtId="0" fontId="14" fillId="0" borderId="11" xfId="0" applyFont="1" applyFill="1" applyBorder="1" applyAlignment="1">
      <alignment horizontal="center" vertical="center" wrapText="1"/>
    </xf>
    <xf numFmtId="0" fontId="17" fillId="0" borderId="40" xfId="0" applyFont="1" applyFill="1" applyBorder="1" applyAlignment="1">
      <alignment vertical="top"/>
    </xf>
    <xf numFmtId="0" fontId="17" fillId="0" borderId="52" xfId="0" applyFont="1" applyFill="1" applyBorder="1" applyAlignment="1">
      <alignment horizontal="center" vertical="top"/>
    </xf>
    <xf numFmtId="0" fontId="17" fillId="0" borderId="5" xfId="0" applyFont="1" applyFill="1" applyBorder="1" applyAlignment="1"/>
    <xf numFmtId="0" fontId="17" fillId="0" borderId="53" xfId="0" applyFont="1" applyFill="1" applyBorder="1" applyAlignment="1">
      <alignment horizontal="center" vertical="top"/>
    </xf>
    <xf numFmtId="1" fontId="17" fillId="0" borderId="13" xfId="0" applyNumberFormat="1" applyFont="1" applyFill="1" applyBorder="1" applyAlignment="1">
      <alignment horizontal="center" vertical="center"/>
    </xf>
    <xf numFmtId="0" fontId="17" fillId="0" borderId="38" xfId="0" applyFont="1" applyFill="1" applyBorder="1" applyAlignment="1">
      <alignment horizontal="center" vertical="center"/>
    </xf>
    <xf numFmtId="0" fontId="19" fillId="0" borderId="18" xfId="0" applyFont="1" applyFill="1" applyBorder="1" applyAlignment="1">
      <alignment horizontal="center" vertical="center" wrapText="1"/>
    </xf>
    <xf numFmtId="41" fontId="18" fillId="2" borderId="4" xfId="0" applyNumberFormat="1" applyFont="1" applyFill="1" applyBorder="1"/>
    <xf numFmtId="41" fontId="18" fillId="2" borderId="4" xfId="0" applyNumberFormat="1" applyFont="1" applyFill="1" applyBorder="1" applyAlignment="1"/>
    <xf numFmtId="41" fontId="19" fillId="2" borderId="37" xfId="0" applyNumberFormat="1" applyFont="1" applyFill="1" applyBorder="1" applyAlignment="1">
      <alignment horizontal="right"/>
    </xf>
    <xf numFmtId="41" fontId="18" fillId="2" borderId="4" xfId="0" applyNumberFormat="1" applyFont="1" applyFill="1" applyBorder="1" applyAlignment="1">
      <alignment horizontal="right" vertical="center" wrapText="1"/>
    </xf>
    <xf numFmtId="41" fontId="21" fillId="2" borderId="4" xfId="0" applyNumberFormat="1" applyFont="1" applyFill="1" applyBorder="1" applyAlignment="1">
      <alignment horizontal="right" wrapText="1"/>
    </xf>
    <xf numFmtId="41" fontId="21" fillId="0" borderId="4" xfId="0" applyNumberFormat="1" applyFont="1" applyFill="1" applyBorder="1" applyAlignment="1">
      <alignment horizontal="right" vertical="center" wrapText="1"/>
    </xf>
    <xf numFmtId="41" fontId="17" fillId="0" borderId="10" xfId="0" applyNumberFormat="1" applyFont="1" applyFill="1" applyBorder="1"/>
    <xf numFmtId="41" fontId="19" fillId="0" borderId="46" xfId="0" applyNumberFormat="1" applyFont="1" applyFill="1" applyBorder="1" applyAlignment="1"/>
    <xf numFmtId="41" fontId="14" fillId="0" borderId="4" xfId="0" applyNumberFormat="1" applyFont="1" applyFill="1" applyBorder="1"/>
    <xf numFmtId="41" fontId="14" fillId="0" borderId="7" xfId="0" applyNumberFormat="1" applyFont="1" applyFill="1" applyBorder="1"/>
    <xf numFmtId="41" fontId="14" fillId="0" borderId="37" xfId="0" applyNumberFormat="1" applyFont="1" applyFill="1" applyBorder="1"/>
    <xf numFmtId="41" fontId="14" fillId="0" borderId="0" xfId="0" applyNumberFormat="1" applyFont="1" applyFill="1"/>
    <xf numFmtId="41" fontId="14" fillId="0" borderId="16" xfId="0" applyNumberFormat="1" applyFont="1" applyFill="1" applyBorder="1" applyAlignment="1"/>
    <xf numFmtId="41" fontId="26" fillId="0" borderId="0" xfId="0" applyNumberFormat="1" applyFont="1" applyFill="1" applyProtection="1">
      <protection locked="0"/>
    </xf>
    <xf numFmtId="41" fontId="8" fillId="0" borderId="0" xfId="0" applyNumberFormat="1" applyFont="1" applyFill="1"/>
    <xf numFmtId="1" fontId="18" fillId="2" borderId="3" xfId="0" applyNumberFormat="1" applyFont="1" applyFill="1" applyBorder="1"/>
    <xf numFmtId="1" fontId="18" fillId="2" borderId="3" xfId="0" applyNumberFormat="1" applyFont="1" applyFill="1" applyBorder="1" applyAlignment="1" applyProtection="1">
      <protection locked="0"/>
    </xf>
    <xf numFmtId="1" fontId="21" fillId="2" borderId="3" xfId="0" applyNumberFormat="1" applyFont="1" applyFill="1" applyBorder="1" applyAlignment="1" applyProtection="1">
      <alignment horizontal="right" wrapText="1"/>
      <protection locked="0"/>
    </xf>
    <xf numFmtId="1" fontId="18" fillId="2" borderId="3" xfId="0" applyNumberFormat="1" applyFont="1" applyFill="1" applyBorder="1" applyAlignment="1" applyProtection="1">
      <alignment horizontal="right" vertical="center" wrapText="1"/>
      <protection locked="0"/>
    </xf>
    <xf numFmtId="1" fontId="21" fillId="0" borderId="3" xfId="0" applyNumberFormat="1" applyFont="1" applyFill="1" applyBorder="1" applyAlignment="1" applyProtection="1">
      <alignment horizontal="right" vertical="center" wrapText="1"/>
      <protection locked="0"/>
    </xf>
    <xf numFmtId="1" fontId="36" fillId="0" borderId="45" xfId="0" applyNumberFormat="1" applyFont="1" applyFill="1" applyBorder="1" applyAlignment="1">
      <alignment horizontal="left"/>
    </xf>
    <xf numFmtId="1" fontId="14" fillId="0" borderId="2" xfId="0" applyNumberFormat="1" applyFont="1" applyFill="1" applyBorder="1" applyAlignment="1">
      <alignment horizontal="left"/>
    </xf>
    <xf numFmtId="1" fontId="14" fillId="0" borderId="0" xfId="0" applyNumberFormat="1" applyFont="1" applyFill="1"/>
    <xf numFmtId="1" fontId="26" fillId="0" borderId="0" xfId="0" applyNumberFormat="1" applyFont="1" applyFill="1" applyProtection="1">
      <protection locked="0"/>
    </xf>
    <xf numFmtId="1" fontId="8" fillId="0" borderId="0" xfId="0" applyNumberFormat="1" applyFont="1" applyFill="1"/>
    <xf numFmtId="1" fontId="17" fillId="0" borderId="3" xfId="0" applyNumberFormat="1" applyFont="1" applyFill="1" applyBorder="1" applyAlignment="1" applyProtection="1">
      <alignment horizontal="right" wrapText="1"/>
      <protection locked="0"/>
    </xf>
    <xf numFmtId="0" fontId="14" fillId="0" borderId="48" xfId="0" applyFont="1" applyFill="1" applyBorder="1" applyAlignment="1">
      <alignment horizontal="center" vertical="center" wrapText="1"/>
    </xf>
    <xf numFmtId="0" fontId="14" fillId="0" borderId="8" xfId="0" applyFont="1" applyFill="1" applyBorder="1" applyAlignment="1">
      <alignment horizontal="center" vertical="center" wrapText="1"/>
    </xf>
    <xf numFmtId="4" fontId="14" fillId="0" borderId="48" xfId="0" applyNumberFormat="1" applyFont="1" applyFill="1" applyBorder="1" applyAlignment="1">
      <alignment horizontal="center" vertical="center" wrapText="1"/>
    </xf>
    <xf numFmtId="41" fontId="14" fillId="0" borderId="46" xfId="0" applyNumberFormat="1" applyFont="1" applyFill="1" applyBorder="1" applyAlignment="1">
      <alignment horizontal="center" vertical="center" wrapText="1"/>
    </xf>
    <xf numFmtId="41" fontId="18" fillId="0" borderId="4" xfId="0" applyNumberFormat="1" applyFont="1" applyFill="1" applyBorder="1" applyAlignment="1"/>
    <xf numFmtId="41" fontId="10" fillId="0" borderId="0" xfId="0" applyNumberFormat="1" applyFont="1" applyFill="1" applyAlignment="1"/>
    <xf numFmtId="41" fontId="26" fillId="0" borderId="0" xfId="0" applyNumberFormat="1" applyFont="1" applyFill="1" applyAlignment="1" applyProtection="1">
      <protection locked="0"/>
    </xf>
    <xf numFmtId="1" fontId="30" fillId="0" borderId="0" xfId="0" applyNumberFormat="1" applyFont="1" applyFill="1" applyBorder="1" applyAlignment="1">
      <alignment horizontal="left" vertical="top" wrapText="1"/>
    </xf>
    <xf numFmtId="1" fontId="14" fillId="0" borderId="48" xfId="0" applyNumberFormat="1" applyFont="1" applyFill="1" applyBorder="1" applyAlignment="1">
      <alignment horizontal="center" vertical="center" wrapText="1"/>
    </xf>
    <xf numFmtId="1" fontId="14" fillId="0" borderId="3" xfId="0" applyNumberFormat="1" applyFont="1" applyFill="1" applyBorder="1" applyAlignment="1">
      <alignment horizontal="center" wrapText="1"/>
    </xf>
    <xf numFmtId="1" fontId="17" fillId="0" borderId="3" xfId="0" applyNumberFormat="1" applyFont="1" applyFill="1" applyBorder="1" applyAlignment="1" applyProtection="1">
      <alignment horizontal="center" wrapText="1"/>
      <protection locked="0"/>
    </xf>
    <xf numFmtId="1" fontId="21" fillId="0" borderId="3" xfId="0" applyNumberFormat="1" applyFont="1" applyFill="1" applyBorder="1" applyAlignment="1" applyProtection="1">
      <protection locked="0"/>
    </xf>
    <xf numFmtId="1" fontId="21" fillId="0" borderId="3" xfId="0" applyNumberFormat="1" applyFont="1" applyFill="1" applyBorder="1" applyAlignment="1" applyProtection="1">
      <alignment wrapText="1"/>
      <protection locked="0"/>
    </xf>
    <xf numFmtId="1" fontId="14" fillId="0" borderId="45" xfId="0" applyNumberFormat="1" applyFont="1" applyFill="1" applyBorder="1" applyAlignment="1">
      <alignment horizontal="left"/>
    </xf>
    <xf numFmtId="1" fontId="10" fillId="0" borderId="0" xfId="0" applyNumberFormat="1" applyFont="1" applyFill="1" applyAlignment="1"/>
    <xf numFmtId="1" fontId="26" fillId="0" borderId="0" xfId="0" applyNumberFormat="1" applyFont="1" applyFill="1" applyAlignment="1" applyProtection="1">
      <protection locked="0"/>
    </xf>
    <xf numFmtId="0" fontId="14" fillId="0" borderId="4" xfId="0" applyFont="1" applyFill="1" applyBorder="1" applyAlignment="1">
      <alignment horizontal="center" wrapText="1"/>
    </xf>
    <xf numFmtId="41" fontId="0" fillId="0" borderId="0" xfId="0" applyNumberFormat="1"/>
    <xf numFmtId="41" fontId="15" fillId="0" borderId="37" xfId="0" applyNumberFormat="1" applyFont="1" applyFill="1" applyBorder="1" applyAlignment="1"/>
    <xf numFmtId="2" fontId="19" fillId="0" borderId="11" xfId="0" applyNumberFormat="1" applyFont="1" applyFill="1" applyBorder="1" applyAlignment="1">
      <alignment horizontal="left"/>
    </xf>
    <xf numFmtId="0" fontId="0" fillId="0" borderId="12" xfId="0" applyBorder="1" applyAlignment="1">
      <alignment horizontal="left"/>
    </xf>
    <xf numFmtId="0" fontId="0" fillId="0" borderId="2" xfId="0" applyBorder="1" applyAlignment="1">
      <alignment horizontal="left"/>
    </xf>
    <xf numFmtId="0" fontId="21" fillId="0" borderId="11" xfId="0" applyFont="1" applyFill="1" applyBorder="1" applyAlignment="1">
      <alignment horizontal="left" vertical="top" wrapText="1"/>
    </xf>
    <xf numFmtId="0" fontId="30" fillId="0" borderId="12" xfId="0" applyFont="1" applyFill="1" applyBorder="1" applyAlignment="1">
      <alignment horizontal="left" vertical="top" wrapText="1"/>
    </xf>
    <xf numFmtId="0" fontId="30" fillId="0" borderId="22" xfId="0" applyFont="1" applyFill="1" applyBorder="1" applyAlignment="1">
      <alignment horizontal="left" vertical="top" wrapText="1"/>
    </xf>
    <xf numFmtId="0" fontId="21" fillId="0" borderId="40" xfId="0" applyFont="1" applyFill="1" applyBorder="1" applyAlignment="1">
      <alignment horizontal="left" vertical="top" wrapText="1"/>
    </xf>
    <xf numFmtId="0" fontId="30" fillId="0" borderId="40" xfId="0" applyFont="1" applyFill="1" applyBorder="1" applyAlignment="1">
      <alignment horizontal="left" vertical="top" wrapText="1"/>
    </xf>
    <xf numFmtId="0" fontId="30" fillId="0" borderId="7" xfId="0" applyFont="1" applyFill="1" applyBorder="1" applyAlignment="1">
      <alignment horizontal="left" vertical="top" wrapText="1"/>
    </xf>
    <xf numFmtId="0" fontId="14" fillId="0" borderId="11" xfId="0" applyFont="1" applyFill="1" applyBorder="1" applyAlignment="1">
      <alignment horizontal="left" vertical="top"/>
    </xf>
    <xf numFmtId="0" fontId="14" fillId="0" borderId="12" xfId="0" applyFont="1" applyFill="1" applyBorder="1" applyAlignment="1">
      <alignment horizontal="left" vertical="top"/>
    </xf>
    <xf numFmtId="0" fontId="14" fillId="0" borderId="22" xfId="0" applyFont="1" applyFill="1" applyBorder="1" applyAlignment="1">
      <alignment horizontal="left" vertical="top"/>
    </xf>
    <xf numFmtId="0" fontId="14" fillId="0" borderId="44" xfId="0" applyFont="1" applyFill="1" applyBorder="1" applyAlignment="1">
      <alignment horizontal="right" wrapText="1"/>
    </xf>
    <xf numFmtId="0" fontId="14" fillId="0" borderId="42" xfId="0" applyFont="1" applyFill="1" applyBorder="1" applyAlignment="1">
      <alignment horizontal="right" wrapText="1"/>
    </xf>
    <xf numFmtId="0" fontId="14" fillId="0" borderId="43" xfId="0" applyFont="1" applyFill="1" applyBorder="1" applyAlignment="1">
      <alignment horizontal="right" wrapText="1"/>
    </xf>
    <xf numFmtId="0" fontId="19" fillId="0" borderId="11" xfId="0" applyFont="1" applyFill="1" applyBorder="1" applyAlignment="1">
      <alignment horizontal="left" vertical="top" wrapText="1"/>
    </xf>
    <xf numFmtId="0" fontId="28" fillId="0" borderId="12" xfId="0" applyFont="1" applyFill="1" applyBorder="1" applyAlignment="1">
      <alignment horizontal="left" vertical="top" wrapText="1"/>
    </xf>
    <xf numFmtId="0" fontId="28" fillId="0" borderId="22" xfId="0" applyFont="1" applyFill="1" applyBorder="1" applyAlignment="1">
      <alignment horizontal="left" vertical="top" wrapText="1"/>
    </xf>
    <xf numFmtId="0" fontId="21" fillId="0" borderId="3" xfId="0" applyFont="1" applyFill="1" applyBorder="1" applyAlignment="1">
      <alignment horizontal="left" vertical="top" wrapText="1"/>
    </xf>
    <xf numFmtId="0" fontId="30" fillId="0" borderId="3" xfId="0" applyFont="1" applyFill="1" applyBorder="1" applyAlignment="1">
      <alignment horizontal="left" vertical="top" wrapText="1"/>
    </xf>
    <xf numFmtId="0" fontId="30" fillId="0" borderId="4" xfId="0" applyFont="1" applyFill="1" applyBorder="1" applyAlignment="1">
      <alignment horizontal="left" vertical="top" wrapText="1"/>
    </xf>
    <xf numFmtId="2" fontId="14" fillId="0" borderId="11" xfId="0" applyNumberFormat="1" applyFont="1" applyFill="1" applyBorder="1" applyAlignment="1">
      <alignment horizontal="left"/>
    </xf>
    <xf numFmtId="0" fontId="14" fillId="0" borderId="33"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5" fillId="0" borderId="2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0" fillId="0" borderId="12" xfId="0" applyFont="1" applyFill="1" applyBorder="1" applyAlignment="1">
      <alignment vertical="top"/>
    </xf>
    <xf numFmtId="0" fontId="0" fillId="0" borderId="22" xfId="0" applyFont="1" applyFill="1" applyBorder="1" applyAlignment="1">
      <alignment vertical="top"/>
    </xf>
    <xf numFmtId="0" fontId="21" fillId="0" borderId="12" xfId="0" applyFont="1" applyFill="1" applyBorder="1" applyAlignment="1">
      <alignment horizontal="left" vertical="top" wrapText="1"/>
    </xf>
    <xf numFmtId="0" fontId="21" fillId="0" borderId="22" xfId="0" applyFont="1" applyFill="1" applyBorder="1" applyAlignment="1">
      <alignment horizontal="left" vertical="top" wrapText="1"/>
    </xf>
    <xf numFmtId="0" fontId="14" fillId="0" borderId="23" xfId="0" applyFont="1" applyFill="1" applyBorder="1" applyAlignment="1">
      <alignment horizontal="center"/>
    </xf>
    <xf numFmtId="0" fontId="14" fillId="0" borderId="28" xfId="0" applyFont="1" applyFill="1" applyBorder="1" applyAlignment="1">
      <alignment horizontal="center"/>
    </xf>
    <xf numFmtId="0" fontId="14" fillId="0" borderId="29" xfId="0" applyFont="1" applyFill="1" applyBorder="1" applyAlignment="1">
      <alignment horizontal="left"/>
    </xf>
    <xf numFmtId="0" fontId="14" fillId="0" borderId="28" xfId="0" applyFont="1" applyFill="1" applyBorder="1" applyAlignment="1">
      <alignment horizontal="left"/>
    </xf>
    <xf numFmtId="2" fontId="14" fillId="0" borderId="30" xfId="0" applyNumberFormat="1" applyFont="1" applyFill="1" applyBorder="1" applyAlignment="1">
      <alignment horizontal="left"/>
    </xf>
    <xf numFmtId="2" fontId="14" fillId="0" borderId="31" xfId="0" applyNumberFormat="1" applyFont="1" applyFill="1" applyBorder="1" applyAlignment="1">
      <alignment horizontal="left"/>
    </xf>
    <xf numFmtId="2" fontId="14" fillId="0" borderId="9" xfId="0" applyNumberFormat="1" applyFont="1" applyFill="1" applyBorder="1" applyAlignment="1">
      <alignment horizontal="left"/>
    </xf>
    <xf numFmtId="2" fontId="14" fillId="0" borderId="50" xfId="0" applyNumberFormat="1" applyFont="1" applyFill="1" applyBorder="1" applyAlignment="1">
      <alignment horizontal="left"/>
    </xf>
    <xf numFmtId="2" fontId="14" fillId="0" borderId="51" xfId="0" applyNumberFormat="1" applyFont="1" applyFill="1" applyBorder="1" applyAlignment="1">
      <alignment horizontal="left"/>
    </xf>
    <xf numFmtId="2" fontId="14" fillId="0" borderId="6" xfId="0" applyNumberFormat="1" applyFont="1" applyFill="1" applyBorder="1" applyAlignment="1">
      <alignment horizontal="left"/>
    </xf>
    <xf numFmtId="2" fontId="13" fillId="0" borderId="23" xfId="0" applyNumberFormat="1" applyFont="1" applyFill="1" applyBorder="1" applyAlignment="1">
      <alignment horizontal="center"/>
    </xf>
    <xf numFmtId="2" fontId="13" fillId="0" borderId="28" xfId="0" applyNumberFormat="1" applyFont="1" applyFill="1" applyBorder="1" applyAlignment="1">
      <alignment horizontal="center"/>
    </xf>
    <xf numFmtId="2" fontId="13" fillId="0" borderId="32" xfId="0" applyNumberFormat="1" applyFont="1" applyFill="1" applyBorder="1" applyAlignment="1">
      <alignment horizontal="center"/>
    </xf>
    <xf numFmtId="2" fontId="14" fillId="0" borderId="29" xfId="0" applyNumberFormat="1" applyFont="1" applyFill="1" applyBorder="1" applyAlignment="1">
      <alignment horizontal="left"/>
    </xf>
    <xf numFmtId="2" fontId="14" fillId="0" borderId="28" xfId="0" applyNumberFormat="1" applyFont="1" applyFill="1" applyBorder="1" applyAlignment="1">
      <alignment horizontal="left"/>
    </xf>
    <xf numFmtId="2" fontId="14" fillId="0" borderId="32" xfId="0" applyNumberFormat="1" applyFont="1" applyFill="1" applyBorder="1" applyAlignment="1">
      <alignment horizontal="left"/>
    </xf>
    <xf numFmtId="0" fontId="14" fillId="0" borderId="24" xfId="0" applyFont="1" applyFill="1" applyBorder="1" applyAlignment="1">
      <alignment horizontal="center"/>
    </xf>
    <xf numFmtId="2" fontId="14" fillId="0" borderId="25" xfId="0" applyNumberFormat="1" applyFont="1" applyFill="1" applyBorder="1" applyAlignment="1">
      <alignment horizontal="left"/>
    </xf>
    <xf numFmtId="2" fontId="14" fillId="0" borderId="26" xfId="0" applyNumberFormat="1" applyFont="1" applyFill="1" applyBorder="1" applyAlignment="1">
      <alignment horizontal="left"/>
    </xf>
    <xf numFmtId="0" fontId="14" fillId="0" borderId="11" xfId="0" applyFont="1" applyFill="1" applyBorder="1" applyAlignment="1">
      <alignment horizontal="right" wrapText="1"/>
    </xf>
    <xf numFmtId="0" fontId="0" fillId="0" borderId="12" xfId="0" applyBorder="1" applyAlignment="1">
      <alignment horizontal="right" wrapText="1"/>
    </xf>
    <xf numFmtId="0" fontId="35" fillId="0" borderId="12" xfId="0" applyFont="1" applyBorder="1" applyAlignment="1">
      <alignment horizontal="right" wrapText="1"/>
    </xf>
    <xf numFmtId="0" fontId="19" fillId="0" borderId="41" xfId="0" applyNumberFormat="1" applyFont="1" applyFill="1" applyBorder="1" applyAlignment="1" applyProtection="1">
      <alignment horizontal="left" vertical="top" wrapText="1"/>
    </xf>
    <xf numFmtId="0" fontId="19" fillId="0" borderId="42" xfId="0" applyNumberFormat="1" applyFont="1" applyFill="1" applyBorder="1" applyAlignment="1" applyProtection="1">
      <alignment horizontal="left" vertical="top" wrapText="1"/>
    </xf>
    <xf numFmtId="0" fontId="19" fillId="0" borderId="43" xfId="0" applyNumberFormat="1" applyFont="1" applyFill="1" applyBorder="1" applyAlignment="1" applyProtection="1">
      <alignment horizontal="left" vertical="top" wrapText="1"/>
    </xf>
    <xf numFmtId="0" fontId="19" fillId="0" borderId="41" xfId="0" applyFont="1" applyFill="1" applyBorder="1" applyAlignment="1">
      <alignment horizontal="left" vertical="top" wrapText="1"/>
    </xf>
    <xf numFmtId="0" fontId="19" fillId="0" borderId="42" xfId="0" applyFont="1" applyFill="1" applyBorder="1" applyAlignment="1">
      <alignment horizontal="left" vertical="top" wrapText="1"/>
    </xf>
    <xf numFmtId="0" fontId="19" fillId="0" borderId="43"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22" xfId="0" applyFont="1" applyFill="1" applyBorder="1" applyAlignment="1">
      <alignment horizontal="left" vertical="top" wrapText="1"/>
    </xf>
    <xf numFmtId="0" fontId="21" fillId="0" borderId="38" xfId="0" applyFont="1" applyFill="1" applyBorder="1" applyAlignment="1">
      <alignment horizontal="left" vertical="top" wrapText="1"/>
    </xf>
    <xf numFmtId="0" fontId="30" fillId="0" borderId="38" xfId="0" applyFont="1" applyFill="1" applyBorder="1" applyAlignment="1">
      <alignment horizontal="left" vertical="top" wrapText="1"/>
    </xf>
    <xf numFmtId="0" fontId="30" fillId="0" borderId="15" xfId="0" applyFont="1" applyFill="1" applyBorder="1" applyAlignment="1">
      <alignment horizontal="left" vertical="top" wrapText="1"/>
    </xf>
    <xf numFmtId="0" fontId="19" fillId="2" borderId="11" xfId="0" applyFont="1" applyFill="1" applyBorder="1" applyAlignment="1">
      <alignment horizontal="left" vertical="top"/>
    </xf>
    <xf numFmtId="0" fontId="19" fillId="2" borderId="12" xfId="0" applyFont="1" applyFill="1" applyBorder="1" applyAlignment="1">
      <alignment horizontal="left" vertical="top"/>
    </xf>
    <xf numFmtId="0" fontId="19" fillId="2" borderId="22" xfId="0" applyFont="1" applyFill="1" applyBorder="1" applyAlignment="1">
      <alignment horizontal="left" vertical="top"/>
    </xf>
    <xf numFmtId="0" fontId="14" fillId="2" borderId="11" xfId="0" applyFont="1" applyFill="1" applyBorder="1" applyAlignment="1">
      <alignment horizontal="right" wrapText="1"/>
    </xf>
    <xf numFmtId="0" fontId="0" fillId="2" borderId="12" xfId="0" applyFill="1" applyBorder="1" applyAlignment="1">
      <alignment horizontal="right" wrapText="1"/>
    </xf>
    <xf numFmtId="2" fontId="14" fillId="0" borderId="21" xfId="0" applyNumberFormat="1" applyFont="1" applyFill="1" applyBorder="1" applyAlignment="1">
      <alignment horizontal="left"/>
    </xf>
    <xf numFmtId="2" fontId="14" fillId="0" borderId="19" xfId="0" applyNumberFormat="1" applyFont="1" applyFill="1" applyBorder="1" applyAlignment="1">
      <alignment horizontal="left"/>
    </xf>
    <xf numFmtId="2" fontId="14" fillId="0" borderId="12" xfId="0" applyNumberFormat="1" applyFont="1" applyFill="1" applyBorder="1" applyAlignment="1">
      <alignment horizontal="left"/>
    </xf>
    <xf numFmtId="2" fontId="14" fillId="0" borderId="2" xfId="0" applyNumberFormat="1" applyFont="1" applyFill="1" applyBorder="1" applyAlignment="1">
      <alignment horizontal="left"/>
    </xf>
    <xf numFmtId="0" fontId="19" fillId="0" borderId="11" xfId="0" applyFont="1" applyFill="1" applyBorder="1" applyAlignment="1">
      <alignment horizontal="right" wrapText="1"/>
    </xf>
    <xf numFmtId="0" fontId="11" fillId="0" borderId="12" xfId="0" applyFont="1" applyBorder="1" applyAlignment="1">
      <alignment horizontal="right" wrapText="1"/>
    </xf>
    <xf numFmtId="0" fontId="19" fillId="2" borderId="11" xfId="0" applyFont="1" applyFill="1" applyBorder="1" applyAlignment="1">
      <alignment horizontal="right" wrapText="1"/>
    </xf>
    <xf numFmtId="0" fontId="11" fillId="2" borderId="12" xfId="0" applyFont="1" applyFill="1" applyBorder="1" applyAlignment="1">
      <alignment horizontal="right" wrapText="1"/>
    </xf>
    <xf numFmtId="0" fontId="19" fillId="2" borderId="11" xfId="0" applyFont="1" applyFill="1" applyBorder="1" applyAlignment="1">
      <alignment horizontal="left" vertical="top" wrapText="1"/>
    </xf>
    <xf numFmtId="0" fontId="19" fillId="2" borderId="12" xfId="0" applyFont="1" applyFill="1" applyBorder="1" applyAlignment="1">
      <alignment horizontal="left" vertical="top" wrapText="1"/>
    </xf>
    <xf numFmtId="0" fontId="19" fillId="2" borderId="22" xfId="0" applyFont="1" applyFill="1" applyBorder="1" applyAlignment="1">
      <alignment horizontal="left" vertical="top" wrapText="1"/>
    </xf>
    <xf numFmtId="0" fontId="12" fillId="0" borderId="39" xfId="0" applyFont="1" applyFill="1" applyBorder="1" applyAlignment="1">
      <alignment horizontal="center" vertical="center" wrapText="1"/>
    </xf>
    <xf numFmtId="2" fontId="14" fillId="0" borderId="27" xfId="0" applyNumberFormat="1" applyFont="1" applyFill="1" applyBorder="1" applyAlignment="1">
      <alignment horizontal="left"/>
    </xf>
    <xf numFmtId="0" fontId="19" fillId="2" borderId="11" xfId="0" applyNumberFormat="1" applyFont="1" applyFill="1" applyBorder="1" applyAlignment="1" applyProtection="1">
      <alignment horizontal="left" vertical="top" wrapText="1"/>
    </xf>
    <xf numFmtId="0" fontId="19" fillId="2" borderId="12" xfId="0" applyNumberFormat="1" applyFont="1" applyFill="1" applyBorder="1" applyAlignment="1" applyProtection="1">
      <alignment horizontal="left" vertical="top" wrapText="1"/>
    </xf>
    <xf numFmtId="0" fontId="19" fillId="2" borderId="22" xfId="0" applyNumberFormat="1" applyFont="1" applyFill="1" applyBorder="1" applyAlignment="1" applyProtection="1">
      <alignment horizontal="left" vertical="top" wrapText="1"/>
    </xf>
    <xf numFmtId="0" fontId="14" fillId="0" borderId="47" xfId="0" applyFont="1" applyFill="1" applyBorder="1" applyAlignment="1">
      <alignment horizontal="right" wrapText="1"/>
    </xf>
    <xf numFmtId="0" fontId="14" fillId="0" borderId="12" xfId="0" applyFont="1" applyFill="1" applyBorder="1" applyAlignment="1">
      <alignment horizontal="right" wrapText="1"/>
    </xf>
    <xf numFmtId="0" fontId="14" fillId="0" borderId="22" xfId="0" applyFont="1" applyFill="1" applyBorder="1" applyAlignment="1">
      <alignment horizontal="right" wrapText="1"/>
    </xf>
    <xf numFmtId="0" fontId="18" fillId="0" borderId="3" xfId="0" applyFont="1" applyFill="1" applyBorder="1" applyAlignment="1">
      <alignment horizontal="left" vertical="top" wrapText="1"/>
    </xf>
    <xf numFmtId="0" fontId="28" fillId="0" borderId="11" xfId="0" applyFont="1" applyFill="1" applyBorder="1" applyAlignment="1">
      <alignment horizontal="center" vertical="top" wrapText="1"/>
    </xf>
    <xf numFmtId="0" fontId="30" fillId="0" borderId="12" xfId="0" applyFont="1" applyFill="1" applyBorder="1" applyAlignment="1">
      <alignment horizontal="center" vertical="top" wrapText="1"/>
    </xf>
    <xf numFmtId="0" fontId="30" fillId="0" borderId="22" xfId="0" applyFont="1" applyFill="1" applyBorder="1" applyAlignment="1">
      <alignment horizontal="center" vertical="top" wrapText="1"/>
    </xf>
    <xf numFmtId="0" fontId="18" fillId="0" borderId="4" xfId="0" applyFont="1" applyFill="1" applyBorder="1" applyAlignment="1">
      <alignment horizontal="left" vertical="top" wrapText="1"/>
    </xf>
    <xf numFmtId="0" fontId="28" fillId="0" borderId="11" xfId="0" applyFont="1" applyFill="1" applyBorder="1" applyAlignment="1">
      <alignment horizontal="left" vertical="top" wrapText="1"/>
    </xf>
    <xf numFmtId="0" fontId="13" fillId="0" borderId="3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1" fillId="0" borderId="12" xfId="0" applyFont="1" applyFill="1" applyBorder="1" applyAlignment="1">
      <alignment vertical="top"/>
    </xf>
    <xf numFmtId="0" fontId="11" fillId="0" borderId="22" xfId="0" applyFont="1" applyFill="1" applyBorder="1" applyAlignment="1">
      <alignment vertical="top"/>
    </xf>
    <xf numFmtId="0" fontId="19" fillId="0" borderId="11" xfId="0" applyNumberFormat="1" applyFont="1" applyFill="1" applyBorder="1" applyAlignment="1" applyProtection="1">
      <alignment horizontal="left" vertical="top" wrapText="1"/>
    </xf>
    <xf numFmtId="0" fontId="19" fillId="0" borderId="12" xfId="0" applyNumberFormat="1" applyFont="1" applyFill="1" applyBorder="1" applyAlignment="1" applyProtection="1">
      <alignment horizontal="left" vertical="top" wrapText="1"/>
    </xf>
    <xf numFmtId="0" fontId="19" fillId="0" borderId="22" xfId="0" applyNumberFormat="1" applyFont="1" applyFill="1" applyBorder="1" applyAlignment="1" applyProtection="1">
      <alignment horizontal="left" vertical="top" wrapText="1"/>
    </xf>
    <xf numFmtId="0" fontId="19" fillId="0" borderId="12" xfId="0" applyFont="1" applyFill="1" applyBorder="1" applyAlignment="1">
      <alignment horizontal="left" vertical="top" wrapText="1"/>
    </xf>
    <xf numFmtId="0" fontId="19" fillId="0" borderId="22" xfId="0" applyFont="1" applyFill="1" applyBorder="1" applyAlignment="1">
      <alignment horizontal="left" vertical="top" wrapText="1"/>
    </xf>
    <xf numFmtId="0" fontId="15" fillId="0" borderId="23" xfId="0" applyFont="1" applyFill="1" applyBorder="1" applyAlignment="1">
      <alignment horizontal="center"/>
    </xf>
    <xf numFmtId="0" fontId="15" fillId="0" borderId="28" xfId="0" applyFont="1" applyFill="1" applyBorder="1" applyAlignment="1">
      <alignment horizontal="center"/>
    </xf>
    <xf numFmtId="0" fontId="14" fillId="0" borderId="23" xfId="0" applyFont="1" applyFill="1" applyBorder="1" applyAlignment="1">
      <alignment horizontal="left" wrapText="1"/>
    </xf>
    <xf numFmtId="0" fontId="14" fillId="0" borderId="24" xfId="0" applyFont="1" applyFill="1" applyBorder="1" applyAlignment="1">
      <alignment horizontal="left"/>
    </xf>
    <xf numFmtId="2" fontId="15" fillId="0" borderId="23" xfId="0" applyNumberFormat="1" applyFont="1" applyFill="1" applyBorder="1" applyAlignment="1">
      <alignment horizontal="center"/>
    </xf>
    <xf numFmtId="2" fontId="15" fillId="0" borderId="28" xfId="0" applyNumberFormat="1" applyFont="1" applyFill="1" applyBorder="1" applyAlignment="1">
      <alignment horizontal="center"/>
    </xf>
    <xf numFmtId="2" fontId="15" fillId="0" borderId="32" xfId="0" applyNumberFormat="1" applyFont="1" applyFill="1" applyBorder="1" applyAlignment="1">
      <alignment horizontal="center"/>
    </xf>
    <xf numFmtId="0" fontId="19" fillId="0" borderId="33"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4" fillId="0" borderId="23" xfId="0" applyFont="1" applyFill="1" applyBorder="1" applyAlignment="1">
      <alignment horizontal="left"/>
    </xf>
    <xf numFmtId="0" fontId="13" fillId="0" borderId="23" xfId="0" applyFont="1" applyFill="1" applyBorder="1" applyAlignment="1">
      <alignment horizontal="right"/>
    </xf>
    <xf numFmtId="0" fontId="27" fillId="0" borderId="28" xfId="0" applyFont="1" applyBorder="1" applyAlignment="1">
      <alignment horizontal="right"/>
    </xf>
    <xf numFmtId="0" fontId="27" fillId="0" borderId="24" xfId="0" applyFont="1" applyBorder="1" applyAlignment="1">
      <alignment horizontal="right"/>
    </xf>
  </cellXfs>
  <cellStyles count="4">
    <cellStyle name="Normal" xfId="0" builtinId="0"/>
    <cellStyle name="Normal 3" xfId="1"/>
    <cellStyle name="Normal 4" xfId="2"/>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I74"/>
  <sheetViews>
    <sheetView tabSelected="1" view="pageBreakPreview" zoomScaleNormal="80" zoomScaleSheetLayoutView="100" workbookViewId="0">
      <selection activeCell="F74" sqref="F74"/>
    </sheetView>
  </sheetViews>
  <sheetFormatPr defaultColWidth="11.42578125" defaultRowHeight="15.75"/>
  <cols>
    <col min="1" max="1" width="5.42578125" style="1" customWidth="1"/>
    <col min="2" max="2" width="6.42578125" style="5" customWidth="1"/>
    <col min="3" max="3" width="6.85546875" style="5" customWidth="1"/>
    <col min="4" max="4" width="51" style="87" customWidth="1"/>
    <col min="5" max="5" width="13.28515625" style="7" customWidth="1"/>
    <col min="6" max="6" width="11.28515625" style="52" customWidth="1"/>
    <col min="7" max="7" width="12.28515625" style="221" customWidth="1"/>
    <col min="8" max="8" width="21" style="211" customWidth="1"/>
    <col min="9" max="16384" width="11.42578125" style="1"/>
  </cols>
  <sheetData>
    <row r="1" spans="2:9" ht="90" customHeight="1" thickBot="1">
      <c r="B1" s="297" t="s">
        <v>238</v>
      </c>
      <c r="C1" s="298"/>
      <c r="D1" s="298"/>
      <c r="E1" s="298"/>
      <c r="F1" s="298"/>
      <c r="G1" s="298"/>
      <c r="H1" s="299"/>
      <c r="I1" s="78"/>
    </row>
    <row r="2" spans="2:9" ht="28.5" customHeight="1" thickBot="1">
      <c r="B2" s="300" t="s">
        <v>171</v>
      </c>
      <c r="C2" s="301"/>
      <c r="D2" s="301"/>
      <c r="E2" s="301"/>
      <c r="F2" s="301"/>
      <c r="G2" s="301"/>
      <c r="H2" s="302"/>
      <c r="I2" s="79"/>
    </row>
    <row r="3" spans="2:9" ht="35.1" customHeight="1" thickBot="1">
      <c r="B3" s="303" t="s">
        <v>126</v>
      </c>
      <c r="C3" s="304"/>
      <c r="D3" s="304"/>
      <c r="E3" s="304"/>
      <c r="F3" s="304"/>
      <c r="G3" s="304"/>
      <c r="H3" s="305"/>
      <c r="I3" s="80"/>
    </row>
    <row r="4" spans="2:9" ht="26.25" customHeight="1">
      <c r="B4" s="81"/>
      <c r="C4" s="82"/>
      <c r="D4" s="306" t="s">
        <v>223</v>
      </c>
      <c r="E4" s="307"/>
      <c r="F4" s="307"/>
      <c r="G4" s="307"/>
      <c r="H4" s="308"/>
      <c r="I4" s="83"/>
    </row>
    <row r="5" spans="2:9" ht="69" customHeight="1">
      <c r="B5" s="126"/>
      <c r="C5" s="127" t="s">
        <v>224</v>
      </c>
      <c r="D5" s="278" t="s">
        <v>262</v>
      </c>
      <c r="E5" s="309"/>
      <c r="F5" s="309"/>
      <c r="G5" s="309"/>
      <c r="H5" s="310"/>
      <c r="I5" s="128"/>
    </row>
    <row r="6" spans="2:9" ht="168" customHeight="1">
      <c r="B6" s="126"/>
      <c r="C6" s="127" t="s">
        <v>225</v>
      </c>
      <c r="D6" s="278" t="s">
        <v>252</v>
      </c>
      <c r="E6" s="311"/>
      <c r="F6" s="311"/>
      <c r="G6" s="311"/>
      <c r="H6" s="312"/>
      <c r="I6" s="128"/>
    </row>
    <row r="7" spans="2:9" ht="108.75" customHeight="1">
      <c r="B7" s="129"/>
      <c r="C7" s="130" t="s">
        <v>227</v>
      </c>
      <c r="D7" s="293" t="s">
        <v>263</v>
      </c>
      <c r="E7" s="294"/>
      <c r="F7" s="294"/>
      <c r="G7" s="294"/>
      <c r="H7" s="295"/>
      <c r="I7" s="84"/>
    </row>
    <row r="8" spans="2:9" s="91" customFormat="1" ht="90" customHeight="1">
      <c r="B8" s="131"/>
      <c r="C8" s="132" t="s">
        <v>228</v>
      </c>
      <c r="D8" s="293" t="s">
        <v>226</v>
      </c>
      <c r="E8" s="294"/>
      <c r="F8" s="294"/>
      <c r="G8" s="294"/>
      <c r="H8" s="295"/>
      <c r="I8" s="84"/>
    </row>
    <row r="9" spans="2:9" ht="183" customHeight="1">
      <c r="B9" s="133"/>
      <c r="C9" s="134" t="s">
        <v>229</v>
      </c>
      <c r="D9" s="293" t="s">
        <v>264</v>
      </c>
      <c r="E9" s="294"/>
      <c r="F9" s="294"/>
      <c r="G9" s="294"/>
      <c r="H9" s="295"/>
      <c r="I9" s="84"/>
    </row>
    <row r="10" spans="2:9" ht="106.5" customHeight="1">
      <c r="B10" s="133"/>
      <c r="C10" s="134" t="s">
        <v>230</v>
      </c>
      <c r="D10" s="293" t="s">
        <v>265</v>
      </c>
      <c r="E10" s="294"/>
      <c r="F10" s="294"/>
      <c r="G10" s="294"/>
      <c r="H10" s="295"/>
      <c r="I10" s="84"/>
    </row>
    <row r="11" spans="2:9" ht="53.25" customHeight="1">
      <c r="B11" s="133"/>
      <c r="C11" s="134" t="s">
        <v>231</v>
      </c>
      <c r="D11" s="293" t="s">
        <v>266</v>
      </c>
      <c r="E11" s="294"/>
      <c r="F11" s="294"/>
      <c r="G11" s="294"/>
      <c r="H11" s="295"/>
      <c r="I11" s="84"/>
    </row>
    <row r="12" spans="2:9" ht="158.25" customHeight="1">
      <c r="B12" s="133"/>
      <c r="C12" s="134" t="s">
        <v>232</v>
      </c>
      <c r="D12" s="278" t="s">
        <v>279</v>
      </c>
      <c r="E12" s="279"/>
      <c r="F12" s="279"/>
      <c r="G12" s="279"/>
      <c r="H12" s="280"/>
      <c r="I12" s="85"/>
    </row>
    <row r="13" spans="2:9" ht="89.25" customHeight="1">
      <c r="B13" s="133"/>
      <c r="C13" s="135" t="s">
        <v>233</v>
      </c>
      <c r="D13" s="293" t="s">
        <v>260</v>
      </c>
      <c r="E13" s="294"/>
      <c r="F13" s="294"/>
      <c r="G13" s="294"/>
      <c r="H13" s="295"/>
      <c r="I13" s="84"/>
    </row>
    <row r="14" spans="2:9" ht="112.5" customHeight="1">
      <c r="B14" s="136"/>
      <c r="C14" s="134" t="s">
        <v>234</v>
      </c>
      <c r="D14" s="290" t="s">
        <v>280</v>
      </c>
      <c r="E14" s="291"/>
      <c r="F14" s="291"/>
      <c r="G14" s="291"/>
      <c r="H14" s="292"/>
      <c r="I14" s="86"/>
    </row>
    <row r="15" spans="2:9" ht="220.5" customHeight="1">
      <c r="B15" s="133"/>
      <c r="C15" s="134" t="s">
        <v>235</v>
      </c>
      <c r="D15" s="293" t="s">
        <v>267</v>
      </c>
      <c r="E15" s="294"/>
      <c r="F15" s="294"/>
      <c r="G15" s="294"/>
      <c r="H15" s="295"/>
      <c r="I15" s="84"/>
    </row>
    <row r="16" spans="2:9" ht="183" customHeight="1">
      <c r="B16" s="133"/>
      <c r="C16" s="134" t="s">
        <v>236</v>
      </c>
      <c r="D16" s="278" t="s">
        <v>268</v>
      </c>
      <c r="E16" s="279"/>
      <c r="F16" s="279"/>
      <c r="G16" s="279"/>
      <c r="H16" s="280"/>
      <c r="I16" s="84"/>
    </row>
    <row r="17" spans="2:9" ht="126.75" customHeight="1">
      <c r="B17" s="133"/>
      <c r="C17" s="134" t="s">
        <v>237</v>
      </c>
      <c r="D17" s="278" t="s">
        <v>269</v>
      </c>
      <c r="E17" s="279"/>
      <c r="F17" s="279"/>
      <c r="G17" s="279"/>
      <c r="H17" s="280"/>
      <c r="I17" s="84"/>
    </row>
    <row r="18" spans="2:9" s="91" customFormat="1" ht="90.75" customHeight="1">
      <c r="B18" s="137"/>
      <c r="C18" s="15" t="s">
        <v>256</v>
      </c>
      <c r="D18" s="278" t="s">
        <v>261</v>
      </c>
      <c r="E18" s="279"/>
      <c r="F18" s="279"/>
      <c r="G18" s="279"/>
      <c r="H18" s="280"/>
      <c r="I18" s="84"/>
    </row>
    <row r="19" spans="2:9" ht="84.75" customHeight="1" thickBot="1">
      <c r="B19" s="138"/>
      <c r="C19" s="139" t="s">
        <v>255</v>
      </c>
      <c r="D19" s="281" t="s">
        <v>270</v>
      </c>
      <c r="E19" s="282"/>
      <c r="F19" s="282"/>
      <c r="G19" s="282"/>
      <c r="H19" s="283"/>
      <c r="I19" s="84"/>
    </row>
    <row r="20" spans="2:9" ht="18" customHeight="1" thickBot="1">
      <c r="B20" s="188"/>
      <c r="C20" s="190"/>
      <c r="D20" s="191"/>
      <c r="E20" s="193"/>
      <c r="F20" s="193"/>
      <c r="G20" s="212"/>
      <c r="H20" s="195"/>
      <c r="I20" s="84"/>
    </row>
    <row r="21" spans="2:9" ht="59.25" customHeight="1">
      <c r="B21" s="187" t="s">
        <v>0</v>
      </c>
      <c r="C21" s="189" t="s">
        <v>1</v>
      </c>
      <c r="D21" s="192" t="s">
        <v>2</v>
      </c>
      <c r="E21" s="189" t="s">
        <v>143</v>
      </c>
      <c r="F21" s="194" t="s">
        <v>144</v>
      </c>
      <c r="G21" s="213" t="s">
        <v>3</v>
      </c>
      <c r="H21" s="196" t="s">
        <v>142</v>
      </c>
      <c r="I21" s="84"/>
    </row>
    <row r="22" spans="2:9" ht="26.25" customHeight="1">
      <c r="B22" s="152">
        <v>1</v>
      </c>
      <c r="C22" s="153">
        <v>2</v>
      </c>
      <c r="D22" s="154">
        <v>3</v>
      </c>
      <c r="E22" s="153">
        <v>4</v>
      </c>
      <c r="F22" s="155">
        <v>5</v>
      </c>
      <c r="G22" s="214">
        <v>6</v>
      </c>
      <c r="H22" s="222">
        <v>7</v>
      </c>
      <c r="I22" s="90"/>
    </row>
    <row r="23" spans="2:9" ht="21" customHeight="1">
      <c r="B23" s="144"/>
      <c r="C23" s="145"/>
      <c r="D23" s="124" t="s">
        <v>254</v>
      </c>
      <c r="E23" s="146"/>
      <c r="F23" s="147"/>
      <c r="G23" s="215"/>
      <c r="H23" s="197"/>
      <c r="I23" s="84"/>
    </row>
    <row r="24" spans="2:9" ht="41.45" customHeight="1">
      <c r="B24" s="140"/>
      <c r="C24" s="148">
        <v>0.1</v>
      </c>
      <c r="D24" s="100" t="s">
        <v>251</v>
      </c>
      <c r="E24" s="149" t="s">
        <v>53</v>
      </c>
      <c r="F24" s="150">
        <v>1</v>
      </c>
      <c r="G24" s="255"/>
      <c r="H24" s="198">
        <f>F24*G24</f>
        <v>0</v>
      </c>
      <c r="I24" s="84"/>
    </row>
    <row r="25" spans="2:9" ht="41.45" customHeight="1">
      <c r="B25" s="140"/>
      <c r="C25" s="148">
        <v>0.2</v>
      </c>
      <c r="D25" s="100" t="s">
        <v>259</v>
      </c>
      <c r="E25" s="149" t="s">
        <v>53</v>
      </c>
      <c r="F25" s="150">
        <v>1</v>
      </c>
      <c r="G25" s="255"/>
      <c r="H25" s="198">
        <f t="shared" ref="H25:H30" si="0">F25*G25</f>
        <v>0</v>
      </c>
      <c r="I25" s="84"/>
    </row>
    <row r="26" spans="2:9" ht="41.45" customHeight="1">
      <c r="B26" s="140"/>
      <c r="C26" s="148">
        <v>0.3</v>
      </c>
      <c r="D26" s="100" t="s">
        <v>249</v>
      </c>
      <c r="E26" s="149" t="s">
        <v>53</v>
      </c>
      <c r="F26" s="150">
        <v>1</v>
      </c>
      <c r="G26" s="255"/>
      <c r="H26" s="198">
        <f t="shared" si="0"/>
        <v>0</v>
      </c>
      <c r="I26" s="84"/>
    </row>
    <row r="27" spans="2:9" ht="41.45" customHeight="1">
      <c r="B27" s="140"/>
      <c r="C27" s="148">
        <v>0.4</v>
      </c>
      <c r="D27" s="100" t="s">
        <v>250</v>
      </c>
      <c r="E27" s="149" t="s">
        <v>53</v>
      </c>
      <c r="F27" s="150">
        <v>1</v>
      </c>
      <c r="G27" s="255"/>
      <c r="H27" s="198">
        <f t="shared" si="0"/>
        <v>0</v>
      </c>
      <c r="I27" s="84"/>
    </row>
    <row r="28" spans="2:9" ht="41.45" customHeight="1">
      <c r="B28" s="140"/>
      <c r="C28" s="148">
        <v>0.5</v>
      </c>
      <c r="D28" s="100" t="s">
        <v>248</v>
      </c>
      <c r="E28" s="149" t="s">
        <v>53</v>
      </c>
      <c r="F28" s="151">
        <v>1</v>
      </c>
      <c r="G28" s="255"/>
      <c r="H28" s="198">
        <f t="shared" si="0"/>
        <v>0</v>
      </c>
      <c r="I28" s="84"/>
    </row>
    <row r="29" spans="2:9" ht="48.75" customHeight="1">
      <c r="B29" s="140"/>
      <c r="C29" s="148">
        <v>0.6</v>
      </c>
      <c r="D29" s="100" t="s">
        <v>253</v>
      </c>
      <c r="E29" s="149" t="s">
        <v>53</v>
      </c>
      <c r="F29" s="151">
        <v>1</v>
      </c>
      <c r="G29" s="255"/>
      <c r="H29" s="198">
        <f t="shared" si="0"/>
        <v>0</v>
      </c>
      <c r="I29" s="84"/>
    </row>
    <row r="30" spans="2:9" ht="51" customHeight="1" thickBot="1">
      <c r="B30" s="140"/>
      <c r="C30" s="148">
        <v>0.7</v>
      </c>
      <c r="D30" s="100" t="s">
        <v>294</v>
      </c>
      <c r="E30" s="149" t="s">
        <v>53</v>
      </c>
      <c r="F30" s="151">
        <v>1</v>
      </c>
      <c r="G30" s="255"/>
      <c r="H30" s="198">
        <f t="shared" si="0"/>
        <v>0</v>
      </c>
      <c r="I30" s="84"/>
    </row>
    <row r="31" spans="2:9" ht="22.5" customHeight="1" thickBot="1">
      <c r="B31" s="287" t="s">
        <v>258</v>
      </c>
      <c r="C31" s="288"/>
      <c r="D31" s="288"/>
      <c r="E31" s="288"/>
      <c r="F31" s="288"/>
      <c r="G31" s="289"/>
      <c r="H31" s="199">
        <f>SUM(H24:H30)</f>
        <v>0</v>
      </c>
    </row>
    <row r="32" spans="2:9" ht="18.75">
      <c r="B32" s="11"/>
      <c r="C32" s="12"/>
      <c r="D32" s="284" t="s">
        <v>4</v>
      </c>
      <c r="E32" s="285"/>
      <c r="F32" s="285"/>
      <c r="G32" s="285"/>
      <c r="H32" s="286"/>
    </row>
    <row r="33" spans="2:8" ht="42.75" customHeight="1">
      <c r="B33" s="13">
        <v>1</v>
      </c>
      <c r="C33" s="14" t="s">
        <v>5</v>
      </c>
      <c r="D33" s="100" t="s">
        <v>127</v>
      </c>
      <c r="E33" s="29" t="s">
        <v>36</v>
      </c>
      <c r="F33" s="58">
        <v>406.26</v>
      </c>
      <c r="G33" s="216"/>
      <c r="H33" s="200">
        <f>F33*G33</f>
        <v>0</v>
      </c>
    </row>
    <row r="34" spans="2:8" ht="90" customHeight="1">
      <c r="B34" s="13">
        <v>2</v>
      </c>
      <c r="C34" s="14" t="s">
        <v>6</v>
      </c>
      <c r="D34" s="77" t="s">
        <v>37</v>
      </c>
      <c r="E34" s="29" t="s">
        <v>38</v>
      </c>
      <c r="F34" s="58">
        <v>5687.64</v>
      </c>
      <c r="G34" s="216"/>
      <c r="H34" s="200">
        <f t="shared" ref="H34:H41" si="1">F34*G34</f>
        <v>0</v>
      </c>
    </row>
    <row r="35" spans="2:8" ht="85.5" customHeight="1">
      <c r="B35" s="13">
        <v>3</v>
      </c>
      <c r="C35" s="14" t="s">
        <v>17</v>
      </c>
      <c r="D35" s="100" t="s">
        <v>130</v>
      </c>
      <c r="E35" s="29" t="s">
        <v>36</v>
      </c>
      <c r="F35" s="58">
        <v>60</v>
      </c>
      <c r="G35" s="216"/>
      <c r="H35" s="200">
        <f t="shared" si="1"/>
        <v>0</v>
      </c>
    </row>
    <row r="36" spans="2:8" ht="63" customHeight="1">
      <c r="B36" s="13">
        <v>4</v>
      </c>
      <c r="C36" s="14" t="s">
        <v>18</v>
      </c>
      <c r="D36" s="123" t="s">
        <v>39</v>
      </c>
      <c r="E36" s="29" t="s">
        <v>38</v>
      </c>
      <c r="F36" s="58">
        <v>5687.64</v>
      </c>
      <c r="G36" s="216"/>
      <c r="H36" s="200">
        <f t="shared" si="1"/>
        <v>0</v>
      </c>
    </row>
    <row r="37" spans="2:8" ht="165" customHeight="1">
      <c r="B37" s="13">
        <v>5</v>
      </c>
      <c r="C37" s="14" t="s">
        <v>19</v>
      </c>
      <c r="D37" s="100" t="s">
        <v>239</v>
      </c>
      <c r="E37" s="29" t="s">
        <v>40</v>
      </c>
      <c r="F37" s="58">
        <f>F34*0.12*0.3</f>
        <v>204.75503999999998</v>
      </c>
      <c r="G37" s="216"/>
      <c r="H37" s="200">
        <f t="shared" si="1"/>
        <v>0</v>
      </c>
    </row>
    <row r="38" spans="2:8" ht="129.75" customHeight="1">
      <c r="B38" s="13">
        <v>6</v>
      </c>
      <c r="C38" s="14" t="s">
        <v>41</v>
      </c>
      <c r="D38" s="77" t="s">
        <v>240</v>
      </c>
      <c r="E38" s="29" t="s">
        <v>40</v>
      </c>
      <c r="F38" s="58">
        <f>0.7*(406.23*1.9*2+22.6*1.5)*0.2</f>
        <v>220.86036000000001</v>
      </c>
      <c r="G38" s="216"/>
      <c r="H38" s="200">
        <f t="shared" si="1"/>
        <v>0</v>
      </c>
    </row>
    <row r="39" spans="2:8" ht="129.75" customHeight="1">
      <c r="B39" s="13">
        <v>7</v>
      </c>
      <c r="C39" s="14" t="s">
        <v>42</v>
      </c>
      <c r="D39" s="77" t="s">
        <v>241</v>
      </c>
      <c r="E39" s="29" t="s">
        <v>40</v>
      </c>
      <c r="F39" s="58">
        <f>0.3*(406.23*1.9*2+22.6*1.5)*0.2</f>
        <v>94.654440000000008</v>
      </c>
      <c r="G39" s="216"/>
      <c r="H39" s="200">
        <f t="shared" si="1"/>
        <v>0</v>
      </c>
    </row>
    <row r="40" spans="2:8" ht="67.5" customHeight="1">
      <c r="B40" s="13">
        <v>8</v>
      </c>
      <c r="C40" s="14" t="s">
        <v>43</v>
      </c>
      <c r="D40" s="16" t="s">
        <v>44</v>
      </c>
      <c r="E40" s="29" t="s">
        <v>38</v>
      </c>
      <c r="F40" s="58">
        <v>312</v>
      </c>
      <c r="G40" s="216"/>
      <c r="H40" s="200">
        <f t="shared" si="1"/>
        <v>0</v>
      </c>
    </row>
    <row r="41" spans="2:8" ht="89.25" customHeight="1" thickBot="1">
      <c r="B41" s="13">
        <v>9</v>
      </c>
      <c r="C41" s="14" t="s">
        <v>45</v>
      </c>
      <c r="D41" s="122" t="s">
        <v>128</v>
      </c>
      <c r="E41" s="29" t="s">
        <v>40</v>
      </c>
      <c r="F41" s="58">
        <f>(F33*1.9*2+22.6*1.5)*0.2*1.25</f>
        <v>394.42200000000003</v>
      </c>
      <c r="G41" s="216"/>
      <c r="H41" s="200">
        <f t="shared" si="1"/>
        <v>0</v>
      </c>
    </row>
    <row r="42" spans="2:8" ht="22.5" customHeight="1" thickBot="1">
      <c r="B42" s="13"/>
      <c r="C42" s="14"/>
      <c r="D42" s="332" t="s">
        <v>129</v>
      </c>
      <c r="E42" s="333"/>
      <c r="F42" s="333"/>
      <c r="G42" s="333"/>
      <c r="H42" s="199">
        <f>SUM(H33:H41)</f>
        <v>0</v>
      </c>
    </row>
    <row r="43" spans="2:8" ht="18.75">
      <c r="B43" s="13"/>
      <c r="C43" s="17"/>
      <c r="D43" s="338" t="s">
        <v>282</v>
      </c>
      <c r="E43" s="339"/>
      <c r="F43" s="339"/>
      <c r="G43" s="339"/>
      <c r="H43" s="340"/>
    </row>
    <row r="44" spans="2:8" ht="48" customHeight="1">
      <c r="B44" s="13">
        <v>10</v>
      </c>
      <c r="C44" s="17" t="s">
        <v>7</v>
      </c>
      <c r="D44" s="100" t="s">
        <v>139</v>
      </c>
      <c r="E44" s="24" t="s">
        <v>46</v>
      </c>
      <c r="F44" s="58">
        <v>6</v>
      </c>
      <c r="G44" s="216"/>
      <c r="H44" s="200">
        <f>F44*G44</f>
        <v>0</v>
      </c>
    </row>
    <row r="45" spans="2:8" ht="87" customHeight="1">
      <c r="B45" s="13">
        <v>11</v>
      </c>
      <c r="C45" s="17" t="s">
        <v>8</v>
      </c>
      <c r="D45" s="100" t="s">
        <v>140</v>
      </c>
      <c r="E45" s="68" t="s">
        <v>46</v>
      </c>
      <c r="F45" s="58">
        <v>6</v>
      </c>
      <c r="G45" s="216"/>
      <c r="H45" s="200">
        <f t="shared" ref="H45:H46" si="2">F45*G45</f>
        <v>0</v>
      </c>
    </row>
    <row r="46" spans="2:8" ht="84" customHeight="1" thickBot="1">
      <c r="B46" s="13">
        <v>12</v>
      </c>
      <c r="C46" s="17" t="s">
        <v>283</v>
      </c>
      <c r="D46" s="92" t="s">
        <v>47</v>
      </c>
      <c r="E46" s="68" t="s">
        <v>46</v>
      </c>
      <c r="F46" s="58">
        <v>50</v>
      </c>
      <c r="G46" s="216"/>
      <c r="H46" s="200">
        <f t="shared" si="2"/>
        <v>0</v>
      </c>
    </row>
    <row r="47" spans="2:8" ht="22.5" customHeight="1" thickBot="1">
      <c r="B47" s="13"/>
      <c r="C47" s="14"/>
      <c r="D47" s="332" t="s">
        <v>153</v>
      </c>
      <c r="E47" s="333"/>
      <c r="F47" s="333"/>
      <c r="G47" s="333"/>
      <c r="H47" s="199">
        <f>SUM(H44:H46)</f>
        <v>0</v>
      </c>
    </row>
    <row r="48" spans="2:8" ht="18.75">
      <c r="B48" s="13"/>
      <c r="C48" s="17"/>
      <c r="D48" s="335" t="s">
        <v>284</v>
      </c>
      <c r="E48" s="336"/>
      <c r="F48" s="336"/>
      <c r="G48" s="336"/>
      <c r="H48" s="337"/>
    </row>
    <row r="49" spans="2:8" ht="123" customHeight="1">
      <c r="B49" s="13">
        <v>13</v>
      </c>
      <c r="C49" s="18" t="s">
        <v>9</v>
      </c>
      <c r="D49" s="19" t="s">
        <v>242</v>
      </c>
      <c r="E49" s="68" t="s">
        <v>40</v>
      </c>
      <c r="F49" s="58">
        <f>F37</f>
        <v>204.75503999999998</v>
      </c>
      <c r="G49" s="216"/>
      <c r="H49" s="201">
        <f>F49*G49</f>
        <v>0</v>
      </c>
    </row>
    <row r="50" spans="2:8" ht="139.5" customHeight="1">
      <c r="B50" s="13">
        <v>14</v>
      </c>
      <c r="C50" s="18" t="s">
        <v>10</v>
      </c>
      <c r="D50" s="20" t="s">
        <v>243</v>
      </c>
      <c r="E50" s="68" t="s">
        <v>38</v>
      </c>
      <c r="F50" s="58">
        <v>682.52</v>
      </c>
      <c r="G50" s="216"/>
      <c r="H50" s="201">
        <f t="shared" ref="H50:H58" si="3">F50*G50</f>
        <v>0</v>
      </c>
    </row>
    <row r="51" spans="2:8" ht="68.25" customHeight="1">
      <c r="B51" s="13">
        <v>15</v>
      </c>
      <c r="C51" s="18" t="s">
        <v>11</v>
      </c>
      <c r="D51" s="21" t="s">
        <v>244</v>
      </c>
      <c r="E51" s="69" t="s">
        <v>38</v>
      </c>
      <c r="F51" s="58">
        <v>5687.64</v>
      </c>
      <c r="G51" s="216"/>
      <c r="H51" s="201">
        <f t="shared" si="3"/>
        <v>0</v>
      </c>
    </row>
    <row r="52" spans="2:8" ht="85.5" customHeight="1">
      <c r="B52" s="13">
        <v>16</v>
      </c>
      <c r="C52" s="18" t="s">
        <v>285</v>
      </c>
      <c r="D52" s="92" t="s">
        <v>138</v>
      </c>
      <c r="E52" s="69" t="s">
        <v>38</v>
      </c>
      <c r="F52" s="58">
        <v>1428.19</v>
      </c>
      <c r="G52" s="216"/>
      <c r="H52" s="201">
        <f t="shared" si="3"/>
        <v>0</v>
      </c>
    </row>
    <row r="53" spans="2:8" s="2" customFormat="1" ht="84.75" customHeight="1">
      <c r="B53" s="13">
        <v>17</v>
      </c>
      <c r="C53" s="18" t="s">
        <v>286</v>
      </c>
      <c r="D53" s="92" t="s">
        <v>48</v>
      </c>
      <c r="E53" s="69" t="s">
        <v>38</v>
      </c>
      <c r="F53" s="58">
        <v>312</v>
      </c>
      <c r="G53" s="216"/>
      <c r="H53" s="201">
        <f t="shared" si="3"/>
        <v>0</v>
      </c>
    </row>
    <row r="54" spans="2:8" s="2" customFormat="1" ht="127.5" customHeight="1">
      <c r="B54" s="13">
        <v>18</v>
      </c>
      <c r="C54" s="18" t="s">
        <v>287</v>
      </c>
      <c r="D54" s="92" t="s">
        <v>49</v>
      </c>
      <c r="E54" s="69" t="s">
        <v>36</v>
      </c>
      <c r="F54" s="58">
        <v>1027.52</v>
      </c>
      <c r="G54" s="216"/>
      <c r="H54" s="201">
        <f t="shared" si="3"/>
        <v>0</v>
      </c>
    </row>
    <row r="55" spans="2:8" s="2" customFormat="1" ht="66.75" customHeight="1">
      <c r="B55" s="13">
        <v>19</v>
      </c>
      <c r="C55" s="18" t="s">
        <v>288</v>
      </c>
      <c r="D55" s="92" t="s">
        <v>245</v>
      </c>
      <c r="E55" s="24" t="s">
        <v>40</v>
      </c>
      <c r="F55" s="58">
        <f>F52*0.2</f>
        <v>285.63800000000003</v>
      </c>
      <c r="G55" s="216"/>
      <c r="H55" s="201">
        <f t="shared" si="3"/>
        <v>0</v>
      </c>
    </row>
    <row r="56" spans="2:8" s="2" customFormat="1" ht="48.75" customHeight="1">
      <c r="B56" s="13">
        <v>20</v>
      </c>
      <c r="C56" s="18" t="s">
        <v>289</v>
      </c>
      <c r="D56" s="92" t="s">
        <v>50</v>
      </c>
      <c r="E56" s="24" t="s">
        <v>38</v>
      </c>
      <c r="F56" s="58">
        <v>1428.19</v>
      </c>
      <c r="G56" s="216"/>
      <c r="H56" s="201">
        <f t="shared" si="3"/>
        <v>0</v>
      </c>
    </row>
    <row r="57" spans="2:8" ht="313.5" customHeight="1">
      <c r="B57" s="13">
        <v>21</v>
      </c>
      <c r="C57" s="18" t="s">
        <v>290</v>
      </c>
      <c r="D57" s="92" t="s">
        <v>246</v>
      </c>
      <c r="E57" s="24" t="s">
        <v>38</v>
      </c>
      <c r="F57" s="58">
        <v>1653.19</v>
      </c>
      <c r="G57" s="216"/>
      <c r="H57" s="201">
        <f t="shared" si="3"/>
        <v>0</v>
      </c>
    </row>
    <row r="58" spans="2:8" s="4" customFormat="1" ht="182.25" customHeight="1" thickBot="1">
      <c r="B58" s="13">
        <v>22</v>
      </c>
      <c r="C58" s="18" t="s">
        <v>291</v>
      </c>
      <c r="D58" s="92" t="s">
        <v>51</v>
      </c>
      <c r="E58" s="69" t="s">
        <v>36</v>
      </c>
      <c r="F58" s="58">
        <v>150</v>
      </c>
      <c r="G58" s="216"/>
      <c r="H58" s="201">
        <f t="shared" si="3"/>
        <v>0</v>
      </c>
    </row>
    <row r="59" spans="2:8" s="2" customFormat="1" ht="26.25" customHeight="1" thickBot="1">
      <c r="B59" s="94"/>
      <c r="C59" s="95"/>
      <c r="D59" s="332" t="s">
        <v>141</v>
      </c>
      <c r="E59" s="334"/>
      <c r="F59" s="334"/>
      <c r="G59" s="334"/>
      <c r="H59" s="199">
        <f>SUM(H49:H58)</f>
        <v>0</v>
      </c>
    </row>
    <row r="60" spans="2:8" ht="30" customHeight="1">
      <c r="B60" s="31"/>
      <c r="C60" s="32"/>
      <c r="D60" s="317" t="s">
        <v>24</v>
      </c>
      <c r="E60" s="318"/>
      <c r="F60" s="318"/>
      <c r="G60" s="319"/>
      <c r="H60" s="202"/>
    </row>
    <row r="61" spans="2:8" ht="20.25" customHeight="1">
      <c r="B61" s="96"/>
      <c r="C61" s="97"/>
      <c r="D61" s="296" t="s">
        <v>271</v>
      </c>
      <c r="E61" s="276"/>
      <c r="F61" s="276"/>
      <c r="G61" s="277"/>
      <c r="H61" s="203">
        <f>H31</f>
        <v>0</v>
      </c>
    </row>
    <row r="62" spans="2:8" ht="18.75" customHeight="1">
      <c r="B62" s="33"/>
      <c r="C62" s="12"/>
      <c r="D62" s="275" t="s">
        <v>12</v>
      </c>
      <c r="E62" s="276"/>
      <c r="F62" s="276"/>
      <c r="G62" s="277"/>
      <c r="H62" s="204">
        <f>H42</f>
        <v>0</v>
      </c>
    </row>
    <row r="63" spans="2:8" ht="20.25" customHeight="1">
      <c r="B63" s="36"/>
      <c r="C63" s="37"/>
      <c r="D63" s="275" t="s">
        <v>292</v>
      </c>
      <c r="E63" s="276"/>
      <c r="F63" s="276"/>
      <c r="G63" s="277"/>
      <c r="H63" s="204">
        <f>H47</f>
        <v>0</v>
      </c>
    </row>
    <row r="64" spans="2:8" ht="18" customHeight="1" thickBot="1">
      <c r="B64" s="225"/>
      <c r="C64" s="223"/>
      <c r="D64" s="320" t="s">
        <v>293</v>
      </c>
      <c r="E64" s="321"/>
      <c r="F64" s="321"/>
      <c r="G64" s="322"/>
      <c r="H64" s="205">
        <f>H59</f>
        <v>0</v>
      </c>
    </row>
    <row r="65" spans="2:8" ht="30" customHeight="1" thickBot="1">
      <c r="B65" s="226"/>
      <c r="C65" s="224"/>
      <c r="D65" s="326" t="s">
        <v>159</v>
      </c>
      <c r="E65" s="327"/>
      <c r="F65" s="327" t="s">
        <v>13</v>
      </c>
      <c r="G65" s="328"/>
      <c r="H65" s="206">
        <f>H61+H62+H63+H64</f>
        <v>0</v>
      </c>
    </row>
    <row r="66" spans="2:8" ht="23.25" customHeight="1" thickBot="1">
      <c r="B66" s="44"/>
      <c r="C66" s="44"/>
      <c r="D66" s="88"/>
      <c r="E66" s="46"/>
      <c r="F66" s="54"/>
      <c r="G66" s="217"/>
      <c r="H66" s="207"/>
    </row>
    <row r="67" spans="2:8" ht="30" customHeight="1" thickBot="1">
      <c r="B67" s="323" t="s">
        <v>26</v>
      </c>
      <c r="C67" s="324"/>
      <c r="D67" s="324"/>
      <c r="E67" s="324"/>
      <c r="F67" s="324"/>
      <c r="G67" s="324"/>
      <c r="H67" s="325"/>
    </row>
    <row r="68" spans="2:8" ht="30" customHeight="1" thickBot="1">
      <c r="B68" s="313">
        <v>1</v>
      </c>
      <c r="C68" s="329"/>
      <c r="D68" s="330" t="s">
        <v>25</v>
      </c>
      <c r="E68" s="331"/>
      <c r="F68" s="331" t="s">
        <v>13</v>
      </c>
      <c r="G68" s="331"/>
      <c r="H68" s="206">
        <f>H65</f>
        <v>0</v>
      </c>
    </row>
    <row r="69" spans="2:8" ht="30" customHeight="1" thickBot="1">
      <c r="B69" s="313"/>
      <c r="C69" s="314"/>
      <c r="D69" s="315" t="s">
        <v>160</v>
      </c>
      <c r="E69" s="316"/>
      <c r="F69" s="316"/>
      <c r="G69" s="316"/>
      <c r="H69" s="206">
        <f>H68</f>
        <v>0</v>
      </c>
    </row>
    <row r="70" spans="2:8" ht="30" customHeight="1">
      <c r="B70" s="171"/>
      <c r="C70" s="171"/>
      <c r="D70" s="172"/>
      <c r="E70" s="172"/>
      <c r="F70" s="172"/>
      <c r="G70" s="218"/>
      <c r="H70" s="208"/>
    </row>
    <row r="71" spans="2:8" ht="18.75">
      <c r="B71" s="75"/>
      <c r="C71" s="75"/>
      <c r="D71" s="89"/>
      <c r="E71" s="76"/>
      <c r="F71" s="54"/>
      <c r="G71" s="219"/>
      <c r="H71" s="209"/>
    </row>
    <row r="72" spans="2:8" ht="30" customHeight="1">
      <c r="B72" s="75"/>
      <c r="C72" s="75"/>
      <c r="D72" s="184" t="s">
        <v>145</v>
      </c>
      <c r="E72" s="185"/>
      <c r="F72" s="186"/>
      <c r="G72" s="220"/>
      <c r="H72" s="210"/>
    </row>
    <row r="73" spans="2:8" ht="30" customHeight="1">
      <c r="B73" s="75"/>
      <c r="C73" s="75"/>
      <c r="D73" s="184" t="s">
        <v>146</v>
      </c>
      <c r="E73" s="185"/>
      <c r="F73" s="186"/>
      <c r="G73" s="220"/>
      <c r="H73" s="210"/>
    </row>
    <row r="74" spans="2:8" ht="30" customHeight="1">
      <c r="B74" s="75"/>
      <c r="C74" s="75"/>
      <c r="D74" s="184" t="s">
        <v>147</v>
      </c>
      <c r="E74" s="185"/>
      <c r="F74" s="186"/>
      <c r="G74" s="220"/>
      <c r="H74" s="210"/>
    </row>
  </sheetData>
  <sheetProtection algorithmName="SHA-512" hashValue="UiZoHNRexAGcxndx9ZEx2W1IDmQq5Rrb49TnhsrsKfUc6Af0DrR9gD5WbPh/h86lXLBMiRRgfXYhM2c+TPdx/w==" saltValue="Hh78VNIe4J8V63cyqSocyw==" spinCount="100000" sheet="1"/>
  <mergeCells count="37">
    <mergeCell ref="D6:H6"/>
    <mergeCell ref="B69:C69"/>
    <mergeCell ref="D69:G69"/>
    <mergeCell ref="D60:G60"/>
    <mergeCell ref="D64:G64"/>
    <mergeCell ref="B67:H67"/>
    <mergeCell ref="D65:G65"/>
    <mergeCell ref="B68:C68"/>
    <mergeCell ref="D68:G68"/>
    <mergeCell ref="D42:G42"/>
    <mergeCell ref="D47:G47"/>
    <mergeCell ref="D59:G59"/>
    <mergeCell ref="D48:H48"/>
    <mergeCell ref="D43:H43"/>
    <mergeCell ref="D7:H7"/>
    <mergeCell ref="D8:H8"/>
    <mergeCell ref="B1:H1"/>
    <mergeCell ref="B2:H2"/>
    <mergeCell ref="B3:H3"/>
    <mergeCell ref="D4:H4"/>
    <mergeCell ref="D5:H5"/>
    <mergeCell ref="D9:H9"/>
    <mergeCell ref="D10:H10"/>
    <mergeCell ref="D11:H11"/>
    <mergeCell ref="D12:H12"/>
    <mergeCell ref="D13:H13"/>
    <mergeCell ref="D14:H14"/>
    <mergeCell ref="D15:H15"/>
    <mergeCell ref="D16:H16"/>
    <mergeCell ref="D61:G61"/>
    <mergeCell ref="D62:G62"/>
    <mergeCell ref="D63:G63"/>
    <mergeCell ref="D17:H17"/>
    <mergeCell ref="D18:H18"/>
    <mergeCell ref="D19:H19"/>
    <mergeCell ref="D32:H32"/>
    <mergeCell ref="B31:G31"/>
  </mergeCells>
  <printOptions horizontalCentered="1"/>
  <pageMargins left="0.7" right="0.7" top="0.75" bottom="0.75" header="0.3" footer="0.3"/>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128"/>
  <sheetViews>
    <sheetView view="pageBreakPreview" zoomScaleNormal="100" zoomScaleSheetLayoutView="100" workbookViewId="0">
      <selection activeCell="D5" sqref="D5:H5"/>
    </sheetView>
  </sheetViews>
  <sheetFormatPr defaultColWidth="11.42578125" defaultRowHeight="15.75"/>
  <cols>
    <col min="1" max="1" width="5.7109375" style="1" customWidth="1"/>
    <col min="2" max="2" width="6.5703125" style="5" customWidth="1"/>
    <col min="3" max="3" width="6.85546875" style="5" customWidth="1"/>
    <col min="4" max="4" width="51.85546875" style="6" customWidth="1"/>
    <col min="5" max="5" width="10.140625" style="7" customWidth="1"/>
    <col min="6" max="6" width="11.28515625" style="52" customWidth="1"/>
    <col min="7" max="7" width="12.140625" style="254" customWidth="1"/>
    <col min="8" max="8" width="19.85546875" style="244" customWidth="1"/>
    <col min="9" max="9" width="28.7109375" style="1" customWidth="1"/>
    <col min="10" max="16384" width="11.42578125" style="1"/>
  </cols>
  <sheetData>
    <row r="1" spans="2:9" ht="90" customHeight="1" thickBot="1">
      <c r="B1" s="297" t="s">
        <v>238</v>
      </c>
      <c r="C1" s="298"/>
      <c r="D1" s="298"/>
      <c r="E1" s="298"/>
      <c r="F1" s="298"/>
      <c r="G1" s="298"/>
      <c r="H1" s="299"/>
      <c r="I1" s="78"/>
    </row>
    <row r="2" spans="2:9" ht="35.1" customHeight="1" thickBot="1">
      <c r="B2" s="300" t="s">
        <v>171</v>
      </c>
      <c r="C2" s="301"/>
      <c r="D2" s="301"/>
      <c r="E2" s="301"/>
      <c r="F2" s="301"/>
      <c r="G2" s="301"/>
      <c r="H2" s="302"/>
      <c r="I2" s="79"/>
    </row>
    <row r="3" spans="2:9" ht="48.75" customHeight="1" thickBot="1">
      <c r="B3" s="303" t="s">
        <v>148</v>
      </c>
      <c r="C3" s="304"/>
      <c r="D3" s="304"/>
      <c r="E3" s="304"/>
      <c r="F3" s="304"/>
      <c r="G3" s="304"/>
      <c r="H3" s="305"/>
    </row>
    <row r="4" spans="2:9" ht="26.25" customHeight="1">
      <c r="B4" s="81"/>
      <c r="C4" s="82"/>
      <c r="D4" s="306" t="s">
        <v>223</v>
      </c>
      <c r="E4" s="307"/>
      <c r="F4" s="307"/>
      <c r="G4" s="307"/>
      <c r="H4" s="308"/>
      <c r="I4" s="83"/>
    </row>
    <row r="5" spans="2:9" ht="69.75" customHeight="1">
      <c r="B5" s="126"/>
      <c r="C5" s="127" t="s">
        <v>224</v>
      </c>
      <c r="D5" s="278" t="s">
        <v>262</v>
      </c>
      <c r="E5" s="311"/>
      <c r="F5" s="311"/>
      <c r="G5" s="311"/>
      <c r="H5" s="312"/>
      <c r="I5" s="128"/>
    </row>
    <row r="6" spans="2:9" ht="175.5" customHeight="1">
      <c r="B6" s="126"/>
      <c r="C6" s="127" t="s">
        <v>225</v>
      </c>
      <c r="D6" s="278" t="s">
        <v>252</v>
      </c>
      <c r="E6" s="311"/>
      <c r="F6" s="311"/>
      <c r="G6" s="311"/>
      <c r="H6" s="312"/>
      <c r="I6" s="84"/>
    </row>
    <row r="7" spans="2:9" ht="106.5" customHeight="1">
      <c r="B7" s="129"/>
      <c r="C7" s="134" t="s">
        <v>227</v>
      </c>
      <c r="D7" s="293" t="s">
        <v>263</v>
      </c>
      <c r="E7" s="294"/>
      <c r="F7" s="294"/>
      <c r="G7" s="294"/>
      <c r="H7" s="295"/>
      <c r="I7" s="84"/>
    </row>
    <row r="8" spans="2:9" ht="83.25" customHeight="1">
      <c r="B8" s="131"/>
      <c r="C8" s="132" t="s">
        <v>228</v>
      </c>
      <c r="D8" s="293" t="s">
        <v>272</v>
      </c>
      <c r="E8" s="294"/>
      <c r="F8" s="294"/>
      <c r="G8" s="294"/>
      <c r="H8" s="295"/>
      <c r="I8" s="84"/>
    </row>
    <row r="9" spans="2:9" ht="185.25" customHeight="1">
      <c r="B9" s="133"/>
      <c r="C9" s="134" t="s">
        <v>229</v>
      </c>
      <c r="D9" s="293" t="s">
        <v>273</v>
      </c>
      <c r="E9" s="294"/>
      <c r="F9" s="294"/>
      <c r="G9" s="294"/>
      <c r="H9" s="295"/>
      <c r="I9" s="84"/>
    </row>
    <row r="10" spans="2:9" ht="127.5" customHeight="1">
      <c r="B10" s="133"/>
      <c r="C10" s="134" t="s">
        <v>230</v>
      </c>
      <c r="D10" s="293" t="s">
        <v>274</v>
      </c>
      <c r="E10" s="294"/>
      <c r="F10" s="294"/>
      <c r="G10" s="294"/>
      <c r="H10" s="295"/>
      <c r="I10" s="84"/>
    </row>
    <row r="11" spans="2:9" ht="54" customHeight="1">
      <c r="B11" s="133"/>
      <c r="C11" s="134" t="s">
        <v>231</v>
      </c>
      <c r="D11" s="293" t="s">
        <v>275</v>
      </c>
      <c r="E11" s="294"/>
      <c r="F11" s="294"/>
      <c r="G11" s="294"/>
      <c r="H11" s="295"/>
      <c r="I11" s="84"/>
    </row>
    <row r="12" spans="2:9" ht="90.75" customHeight="1">
      <c r="B12" s="133"/>
      <c r="C12" s="134" t="s">
        <v>232</v>
      </c>
      <c r="D12" s="278" t="s">
        <v>276</v>
      </c>
      <c r="E12" s="279"/>
      <c r="F12" s="279"/>
      <c r="G12" s="279"/>
      <c r="H12" s="280"/>
      <c r="I12" s="84"/>
    </row>
    <row r="13" spans="2:9" ht="82.5" customHeight="1">
      <c r="B13" s="133"/>
      <c r="C13" s="135" t="s">
        <v>233</v>
      </c>
      <c r="D13" s="371" t="s">
        <v>277</v>
      </c>
      <c r="E13" s="294"/>
      <c r="F13" s="294"/>
      <c r="G13" s="294"/>
      <c r="H13" s="295"/>
      <c r="I13" s="84"/>
    </row>
    <row r="14" spans="2:9" ht="73.5" customHeight="1">
      <c r="B14" s="133"/>
      <c r="C14" s="134" t="s">
        <v>234</v>
      </c>
      <c r="D14" s="372" t="s">
        <v>257</v>
      </c>
      <c r="E14" s="373"/>
      <c r="F14" s="373"/>
      <c r="G14" s="373"/>
      <c r="H14" s="374"/>
      <c r="I14" s="84"/>
    </row>
    <row r="15" spans="2:9" ht="220.5" customHeight="1">
      <c r="B15" s="133"/>
      <c r="C15" s="134" t="s">
        <v>235</v>
      </c>
      <c r="D15" s="371" t="s">
        <v>267</v>
      </c>
      <c r="E15" s="294"/>
      <c r="F15" s="294"/>
      <c r="G15" s="294"/>
      <c r="H15" s="295"/>
      <c r="I15" s="84"/>
    </row>
    <row r="16" spans="2:9" ht="179.25" customHeight="1">
      <c r="B16" s="133"/>
      <c r="C16" s="134" t="s">
        <v>236</v>
      </c>
      <c r="D16" s="341" t="s">
        <v>268</v>
      </c>
      <c r="E16" s="342"/>
      <c r="F16" s="342"/>
      <c r="G16" s="342"/>
      <c r="H16" s="343"/>
      <c r="I16" s="84"/>
    </row>
    <row r="17" spans="2:9" ht="123" customHeight="1">
      <c r="B17" s="133"/>
      <c r="C17" s="134" t="s">
        <v>237</v>
      </c>
      <c r="D17" s="341" t="s">
        <v>269</v>
      </c>
      <c r="E17" s="342"/>
      <c r="F17" s="342"/>
      <c r="G17" s="342"/>
      <c r="H17" s="343"/>
      <c r="I17" s="84"/>
    </row>
    <row r="18" spans="2:9" ht="87.75" customHeight="1">
      <c r="B18" s="137"/>
      <c r="C18" s="15" t="s">
        <v>256</v>
      </c>
      <c r="D18" s="341" t="s">
        <v>278</v>
      </c>
      <c r="E18" s="342"/>
      <c r="F18" s="342"/>
      <c r="G18" s="342"/>
      <c r="H18" s="343"/>
      <c r="I18" s="84"/>
    </row>
    <row r="19" spans="2:9" ht="87" customHeight="1" thickBot="1">
      <c r="B19" s="227"/>
      <c r="C19" s="228" t="s">
        <v>255</v>
      </c>
      <c r="D19" s="344" t="s">
        <v>270</v>
      </c>
      <c r="E19" s="345"/>
      <c r="F19" s="345"/>
      <c r="G19" s="345"/>
      <c r="H19" s="346"/>
      <c r="I19" s="84"/>
    </row>
    <row r="20" spans="2:9" ht="19.5" thickBot="1">
      <c r="B20" s="188"/>
      <c r="C20" s="190"/>
      <c r="D20" s="193"/>
      <c r="E20" s="193"/>
      <c r="F20" s="193"/>
      <c r="G20" s="212"/>
      <c r="H20" s="195"/>
    </row>
    <row r="21" spans="2:9" s="125" customFormat="1" ht="57.75" customHeight="1">
      <c r="B21" s="187" t="s">
        <v>0</v>
      </c>
      <c r="C21" s="189" t="s">
        <v>1</v>
      </c>
      <c r="D21" s="229" t="s">
        <v>2</v>
      </c>
      <c r="E21" s="189" t="s">
        <v>143</v>
      </c>
      <c r="F21" s="194" t="s">
        <v>144</v>
      </c>
      <c r="G21" s="213" t="s">
        <v>3</v>
      </c>
      <c r="H21" s="196" t="s">
        <v>142</v>
      </c>
      <c r="I21" s="363"/>
    </row>
    <row r="22" spans="2:9" ht="22.5" customHeight="1">
      <c r="B22" s="152">
        <v>1</v>
      </c>
      <c r="C22" s="153">
        <v>2</v>
      </c>
      <c r="D22" s="154">
        <v>3</v>
      </c>
      <c r="E22" s="153">
        <v>4</v>
      </c>
      <c r="F22" s="155">
        <v>5</v>
      </c>
      <c r="G22" s="214">
        <v>6</v>
      </c>
      <c r="H22" s="153">
        <v>7</v>
      </c>
      <c r="I22" s="363"/>
    </row>
    <row r="23" spans="2:9" ht="18.75">
      <c r="B23" s="144"/>
      <c r="C23" s="145"/>
      <c r="D23" s="156" t="s">
        <v>254</v>
      </c>
      <c r="E23" s="146"/>
      <c r="F23" s="147"/>
      <c r="G23" s="215"/>
      <c r="H23" s="197"/>
      <c r="I23" s="363"/>
    </row>
    <row r="24" spans="2:9" ht="41.45" customHeight="1">
      <c r="B24" s="140"/>
      <c r="C24" s="148">
        <v>0.1</v>
      </c>
      <c r="D24" s="100" t="s">
        <v>251</v>
      </c>
      <c r="E24" s="149" t="s">
        <v>53</v>
      </c>
      <c r="F24" s="157">
        <v>1</v>
      </c>
      <c r="G24" s="255"/>
      <c r="H24" s="198">
        <f>F24*G24</f>
        <v>0</v>
      </c>
    </row>
    <row r="25" spans="2:9" ht="41.45" customHeight="1">
      <c r="B25" s="140"/>
      <c r="C25" s="148">
        <v>0.2</v>
      </c>
      <c r="D25" s="100" t="s">
        <v>259</v>
      </c>
      <c r="E25" s="149" t="s">
        <v>53</v>
      </c>
      <c r="F25" s="157">
        <v>1</v>
      </c>
      <c r="G25" s="255"/>
      <c r="H25" s="198">
        <f t="shared" ref="H25:H29" si="0">F25*G25</f>
        <v>0</v>
      </c>
    </row>
    <row r="26" spans="2:9" ht="41.45" customHeight="1">
      <c r="B26" s="140"/>
      <c r="C26" s="148">
        <v>0.3</v>
      </c>
      <c r="D26" s="100" t="s">
        <v>249</v>
      </c>
      <c r="E26" s="149" t="s">
        <v>53</v>
      </c>
      <c r="F26" s="157">
        <v>1</v>
      </c>
      <c r="G26" s="255"/>
      <c r="H26" s="198">
        <f t="shared" si="0"/>
        <v>0</v>
      </c>
    </row>
    <row r="27" spans="2:9" ht="41.45" customHeight="1">
      <c r="B27" s="140"/>
      <c r="C27" s="148">
        <v>0.4</v>
      </c>
      <c r="D27" s="100" t="s">
        <v>250</v>
      </c>
      <c r="E27" s="149" t="s">
        <v>53</v>
      </c>
      <c r="F27" s="157">
        <v>1</v>
      </c>
      <c r="G27" s="255"/>
      <c r="H27" s="198">
        <f t="shared" si="0"/>
        <v>0</v>
      </c>
    </row>
    <row r="28" spans="2:9" ht="41.45" customHeight="1">
      <c r="B28" s="140"/>
      <c r="C28" s="148">
        <v>0.5</v>
      </c>
      <c r="D28" s="100" t="s">
        <v>248</v>
      </c>
      <c r="E28" s="149" t="s">
        <v>53</v>
      </c>
      <c r="F28" s="158">
        <v>1</v>
      </c>
      <c r="G28" s="255"/>
      <c r="H28" s="198">
        <f t="shared" si="0"/>
        <v>0</v>
      </c>
    </row>
    <row r="29" spans="2:9" ht="44.25" customHeight="1" thickBot="1">
      <c r="B29" s="140"/>
      <c r="C29" s="148">
        <v>0.6</v>
      </c>
      <c r="D29" s="100" t="s">
        <v>253</v>
      </c>
      <c r="E29" s="149" t="s">
        <v>53</v>
      </c>
      <c r="F29" s="157">
        <v>1</v>
      </c>
      <c r="G29" s="255"/>
      <c r="H29" s="198">
        <f t="shared" si="0"/>
        <v>0</v>
      </c>
    </row>
    <row r="30" spans="2:9" ht="24.95" customHeight="1" thickBot="1">
      <c r="B30" s="368" t="s">
        <v>258</v>
      </c>
      <c r="C30" s="369"/>
      <c r="D30" s="369"/>
      <c r="E30" s="369"/>
      <c r="F30" s="369"/>
      <c r="G30" s="370"/>
      <c r="H30" s="199">
        <f>SUM(H24:H29)</f>
        <v>0</v>
      </c>
    </row>
    <row r="31" spans="2:9" ht="18.75">
      <c r="B31" s="11"/>
      <c r="C31" s="12"/>
      <c r="D31" s="284" t="s">
        <v>4</v>
      </c>
      <c r="E31" s="285"/>
      <c r="F31" s="285"/>
      <c r="G31" s="285"/>
      <c r="H31" s="286"/>
    </row>
    <row r="32" spans="2:9" ht="45" customHeight="1">
      <c r="B32" s="13">
        <v>1</v>
      </c>
      <c r="C32" s="14" t="s">
        <v>5</v>
      </c>
      <c r="D32" s="63" t="s">
        <v>52</v>
      </c>
      <c r="E32" s="22" t="s">
        <v>53</v>
      </c>
      <c r="F32" s="23">
        <v>1</v>
      </c>
      <c r="G32" s="216"/>
      <c r="H32" s="200">
        <f>F32*G32</f>
        <v>0</v>
      </c>
    </row>
    <row r="33" spans="2:9" ht="45" customHeight="1">
      <c r="B33" s="13">
        <v>2</v>
      </c>
      <c r="C33" s="14" t="s">
        <v>6</v>
      </c>
      <c r="D33" s="63" t="s">
        <v>54</v>
      </c>
      <c r="E33" s="22" t="s">
        <v>53</v>
      </c>
      <c r="F33" s="23">
        <v>1</v>
      </c>
      <c r="G33" s="216"/>
      <c r="H33" s="200">
        <f t="shared" ref="H33:H37" si="1">F33*G33</f>
        <v>0</v>
      </c>
    </row>
    <row r="34" spans="2:9" ht="42" customHeight="1">
      <c r="B34" s="13">
        <v>3</v>
      </c>
      <c r="C34" s="14" t="s">
        <v>17</v>
      </c>
      <c r="D34" s="92" t="s">
        <v>152</v>
      </c>
      <c r="E34" s="24" t="s">
        <v>36</v>
      </c>
      <c r="F34" s="25">
        <v>876</v>
      </c>
      <c r="G34" s="216"/>
      <c r="H34" s="200">
        <f t="shared" si="1"/>
        <v>0</v>
      </c>
    </row>
    <row r="35" spans="2:9" ht="67.5" customHeight="1">
      <c r="B35" s="13">
        <v>4</v>
      </c>
      <c r="C35" s="14" t="s">
        <v>18</v>
      </c>
      <c r="D35" s="93" t="s">
        <v>55</v>
      </c>
      <c r="E35" s="24" t="s">
        <v>38</v>
      </c>
      <c r="F35" s="25">
        <v>6200</v>
      </c>
      <c r="G35" s="216"/>
      <c r="H35" s="200">
        <f t="shared" si="1"/>
        <v>0</v>
      </c>
    </row>
    <row r="36" spans="2:9" ht="66" customHeight="1">
      <c r="B36" s="13">
        <v>5</v>
      </c>
      <c r="C36" s="14" t="s">
        <v>19</v>
      </c>
      <c r="D36" s="63" t="s">
        <v>56</v>
      </c>
      <c r="E36" s="24" t="s">
        <v>36</v>
      </c>
      <c r="F36" s="25">
        <v>1800</v>
      </c>
      <c r="G36" s="216"/>
      <c r="H36" s="200">
        <f t="shared" si="1"/>
        <v>0</v>
      </c>
    </row>
    <row r="37" spans="2:9" ht="66.75" customHeight="1" thickBot="1">
      <c r="B37" s="13">
        <v>6</v>
      </c>
      <c r="C37" s="14" t="s">
        <v>41</v>
      </c>
      <c r="D37" s="63" t="s">
        <v>57</v>
      </c>
      <c r="E37" s="24" t="s">
        <v>38</v>
      </c>
      <c r="F37" s="25">
        <v>3600</v>
      </c>
      <c r="G37" s="216"/>
      <c r="H37" s="200">
        <f t="shared" si="1"/>
        <v>0</v>
      </c>
    </row>
    <row r="38" spans="2:9" ht="19.5" thickBot="1">
      <c r="B38" s="13"/>
      <c r="C38" s="27"/>
      <c r="D38" s="356" t="s">
        <v>129</v>
      </c>
      <c r="E38" s="357"/>
      <c r="F38" s="357"/>
      <c r="G38" s="357"/>
      <c r="H38" s="199">
        <f>SUM(H32:H37)</f>
        <v>0</v>
      </c>
    </row>
    <row r="39" spans="2:9" ht="18.75">
      <c r="B39" s="102"/>
      <c r="C39" s="103"/>
      <c r="D39" s="347" t="s">
        <v>16</v>
      </c>
      <c r="E39" s="348"/>
      <c r="F39" s="348"/>
      <c r="G39" s="348"/>
      <c r="H39" s="349"/>
    </row>
    <row r="40" spans="2:9" ht="18.75">
      <c r="B40" s="104"/>
      <c r="C40" s="105"/>
      <c r="D40" s="106" t="s">
        <v>58</v>
      </c>
      <c r="E40" s="107"/>
      <c r="F40" s="108"/>
      <c r="G40" s="245"/>
      <c r="H40" s="230"/>
    </row>
    <row r="41" spans="2:9" ht="44.25" customHeight="1">
      <c r="B41" s="104">
        <v>7</v>
      </c>
      <c r="C41" s="109" t="s">
        <v>7</v>
      </c>
      <c r="D41" s="121" t="s">
        <v>59</v>
      </c>
      <c r="E41" s="111"/>
      <c r="F41" s="112"/>
      <c r="G41" s="246"/>
      <c r="H41" s="231"/>
      <c r="I41" s="10"/>
    </row>
    <row r="42" spans="2:9" ht="21.75" customHeight="1">
      <c r="B42" s="104"/>
      <c r="C42" s="105"/>
      <c r="D42" s="121" t="s">
        <v>60</v>
      </c>
      <c r="E42" s="111" t="s">
        <v>40</v>
      </c>
      <c r="F42" s="112">
        <v>3212.24</v>
      </c>
      <c r="G42" s="247"/>
      <c r="H42" s="231">
        <f>F42*G42</f>
        <v>0</v>
      </c>
    </row>
    <row r="43" spans="2:9" ht="24" customHeight="1">
      <c r="B43" s="104">
        <v>8</v>
      </c>
      <c r="C43" s="109" t="s">
        <v>8</v>
      </c>
      <c r="D43" s="121" t="s">
        <v>61</v>
      </c>
      <c r="E43" s="111"/>
      <c r="F43" s="112"/>
      <c r="G43" s="247"/>
      <c r="H43" s="231"/>
    </row>
    <row r="44" spans="2:9" ht="25.5" customHeight="1" thickBot="1">
      <c r="B44" s="104"/>
      <c r="C44" s="105"/>
      <c r="D44" s="121" t="s">
        <v>62</v>
      </c>
      <c r="E44" s="111" t="s">
        <v>38</v>
      </c>
      <c r="F44" s="112">
        <v>8099.26</v>
      </c>
      <c r="G44" s="247"/>
      <c r="H44" s="231">
        <f>F44*G44</f>
        <v>0</v>
      </c>
    </row>
    <row r="45" spans="2:9" ht="19.5" thickBot="1">
      <c r="B45" s="104"/>
      <c r="C45" s="109"/>
      <c r="D45" s="358" t="s">
        <v>153</v>
      </c>
      <c r="E45" s="359"/>
      <c r="F45" s="359"/>
      <c r="G45" s="359"/>
      <c r="H45" s="232">
        <f>H42+H44</f>
        <v>0</v>
      </c>
    </row>
    <row r="46" spans="2:9" ht="18.75">
      <c r="B46" s="104"/>
      <c r="C46" s="105"/>
      <c r="D46" s="360" t="s">
        <v>14</v>
      </c>
      <c r="E46" s="361"/>
      <c r="F46" s="361"/>
      <c r="G46" s="361"/>
      <c r="H46" s="362"/>
    </row>
    <row r="47" spans="2:9" ht="42" customHeight="1">
      <c r="B47" s="104">
        <v>9</v>
      </c>
      <c r="C47" s="109" t="s">
        <v>9</v>
      </c>
      <c r="D47" s="173" t="s">
        <v>63</v>
      </c>
      <c r="E47" s="111" t="s">
        <v>46</v>
      </c>
      <c r="F47" s="112">
        <v>25</v>
      </c>
      <c r="G47" s="247"/>
      <c r="H47" s="231">
        <f>F47*G47</f>
        <v>0</v>
      </c>
    </row>
    <row r="48" spans="2:9" ht="42" customHeight="1" thickBot="1">
      <c r="B48" s="104">
        <v>10</v>
      </c>
      <c r="C48" s="109" t="s">
        <v>10</v>
      </c>
      <c r="D48" s="174" t="s">
        <v>64</v>
      </c>
      <c r="E48" s="111" t="s">
        <v>46</v>
      </c>
      <c r="F48" s="112">
        <v>21</v>
      </c>
      <c r="G48" s="247"/>
      <c r="H48" s="231">
        <f>F48*G48</f>
        <v>0</v>
      </c>
    </row>
    <row r="49" spans="2:9" ht="19.5" thickBot="1">
      <c r="B49" s="104"/>
      <c r="C49" s="109"/>
      <c r="D49" s="350" t="s">
        <v>141</v>
      </c>
      <c r="E49" s="351"/>
      <c r="F49" s="351"/>
      <c r="G49" s="351"/>
      <c r="H49" s="232">
        <f>SUM(H47:H48)</f>
        <v>0</v>
      </c>
    </row>
    <row r="50" spans="2:9" ht="18.75">
      <c r="B50" s="104"/>
      <c r="C50" s="105"/>
      <c r="D50" s="365" t="s">
        <v>154</v>
      </c>
      <c r="E50" s="366"/>
      <c r="F50" s="366"/>
      <c r="G50" s="366"/>
      <c r="H50" s="367"/>
    </row>
    <row r="51" spans="2:9" ht="18.75">
      <c r="B51" s="104"/>
      <c r="C51" s="113"/>
      <c r="D51" s="114" t="s">
        <v>65</v>
      </c>
      <c r="E51" s="115"/>
      <c r="F51" s="108"/>
      <c r="G51" s="248"/>
      <c r="H51" s="233"/>
    </row>
    <row r="52" spans="2:9" ht="21.75" customHeight="1">
      <c r="B52" s="104">
        <v>11</v>
      </c>
      <c r="C52" s="109" t="s">
        <v>131</v>
      </c>
      <c r="D52" s="121" t="s">
        <v>66</v>
      </c>
      <c r="E52" s="111"/>
      <c r="F52" s="112"/>
      <c r="G52" s="247"/>
      <c r="H52" s="234"/>
    </row>
    <row r="53" spans="2:9" ht="22.5" customHeight="1">
      <c r="B53" s="104"/>
      <c r="C53" s="116"/>
      <c r="D53" s="110" t="s">
        <v>67</v>
      </c>
      <c r="E53" s="111" t="s">
        <v>40</v>
      </c>
      <c r="F53" s="112">
        <v>1885.64</v>
      </c>
      <c r="G53" s="247"/>
      <c r="H53" s="234">
        <f>F53*G53</f>
        <v>0</v>
      </c>
    </row>
    <row r="54" spans="2:9" ht="42.75" customHeight="1">
      <c r="B54" s="104">
        <v>12</v>
      </c>
      <c r="C54" s="109" t="s">
        <v>176</v>
      </c>
      <c r="D54" s="175" t="s">
        <v>68</v>
      </c>
      <c r="E54" s="111" t="s">
        <v>38</v>
      </c>
      <c r="F54" s="112">
        <v>6300</v>
      </c>
      <c r="G54" s="247"/>
      <c r="H54" s="234">
        <f>F54*G54</f>
        <v>0</v>
      </c>
    </row>
    <row r="55" spans="2:9" ht="41.25" customHeight="1">
      <c r="B55" s="104">
        <v>13</v>
      </c>
      <c r="C55" s="109" t="s">
        <v>177</v>
      </c>
      <c r="D55" s="175" t="s">
        <v>69</v>
      </c>
      <c r="E55" s="111" t="s">
        <v>38</v>
      </c>
      <c r="F55" s="112">
        <v>6300</v>
      </c>
      <c r="G55" s="247"/>
      <c r="H55" s="234">
        <f>F55*G55</f>
        <v>0</v>
      </c>
    </row>
    <row r="56" spans="2:9" ht="18.75">
      <c r="B56" s="104"/>
      <c r="C56" s="116"/>
      <c r="D56" s="114" t="s">
        <v>70</v>
      </c>
      <c r="E56" s="111"/>
      <c r="F56" s="112"/>
      <c r="G56" s="247"/>
      <c r="H56" s="234"/>
    </row>
    <row r="57" spans="2:9" ht="24" customHeight="1">
      <c r="B57" s="104">
        <v>14</v>
      </c>
      <c r="C57" s="109" t="s">
        <v>178</v>
      </c>
      <c r="D57" s="121" t="s">
        <v>71</v>
      </c>
      <c r="E57" s="111"/>
      <c r="F57" s="112"/>
      <c r="G57" s="247"/>
      <c r="H57" s="234"/>
      <c r="I57" s="10"/>
    </row>
    <row r="58" spans="2:9" ht="30.75" customHeight="1">
      <c r="B58" s="104"/>
      <c r="C58" s="116"/>
      <c r="D58" s="121" t="s">
        <v>72</v>
      </c>
      <c r="E58" s="111" t="s">
        <v>40</v>
      </c>
      <c r="F58" s="112">
        <v>368.98</v>
      </c>
      <c r="G58" s="247"/>
      <c r="H58" s="234">
        <f>F58*G58</f>
        <v>0</v>
      </c>
    </row>
    <row r="59" spans="2:9" ht="45.75" customHeight="1">
      <c r="B59" s="13">
        <v>15</v>
      </c>
      <c r="C59" s="14" t="s">
        <v>179</v>
      </c>
      <c r="D59" s="92" t="s">
        <v>73</v>
      </c>
      <c r="E59" s="24" t="s">
        <v>40</v>
      </c>
      <c r="F59" s="25">
        <v>79.66</v>
      </c>
      <c r="G59" s="216"/>
      <c r="H59" s="200">
        <f t="shared" ref="H59:H62" si="2">F59*G59</f>
        <v>0</v>
      </c>
    </row>
    <row r="60" spans="2:9" ht="44.25" customHeight="1">
      <c r="B60" s="13">
        <v>16</v>
      </c>
      <c r="C60" s="14" t="s">
        <v>180</v>
      </c>
      <c r="D60" s="92" t="s">
        <v>74</v>
      </c>
      <c r="E60" s="24" t="s">
        <v>38</v>
      </c>
      <c r="F60" s="25">
        <v>1300</v>
      </c>
      <c r="G60" s="216"/>
      <c r="H60" s="200">
        <f t="shared" si="2"/>
        <v>0</v>
      </c>
    </row>
    <row r="61" spans="2:9" ht="65.25" customHeight="1">
      <c r="B61" s="13">
        <v>17</v>
      </c>
      <c r="C61" s="14" t="s">
        <v>181</v>
      </c>
      <c r="D61" s="92" t="s">
        <v>75</v>
      </c>
      <c r="E61" s="24" t="s">
        <v>36</v>
      </c>
      <c r="F61" s="25">
        <v>1200</v>
      </c>
      <c r="G61" s="216"/>
      <c r="H61" s="200">
        <f t="shared" si="2"/>
        <v>0</v>
      </c>
    </row>
    <row r="62" spans="2:9" ht="64.5" customHeight="1" thickBot="1">
      <c r="B62" s="13">
        <v>18</v>
      </c>
      <c r="C62" s="14" t="s">
        <v>182</v>
      </c>
      <c r="D62" s="92" t="s">
        <v>76</v>
      </c>
      <c r="E62" s="24" t="s">
        <v>36</v>
      </c>
      <c r="F62" s="25">
        <v>1200</v>
      </c>
      <c r="G62" s="216"/>
      <c r="H62" s="200">
        <f t="shared" si="2"/>
        <v>0</v>
      </c>
    </row>
    <row r="63" spans="2:9" ht="19.5" thickBot="1">
      <c r="B63" s="47"/>
      <c r="C63" s="48"/>
      <c r="D63" s="356" t="s">
        <v>137</v>
      </c>
      <c r="E63" s="357"/>
      <c r="F63" s="357"/>
      <c r="G63" s="357"/>
      <c r="H63" s="199">
        <f>H53+H54+H55+H58+H59+H60+H61+H62</f>
        <v>0</v>
      </c>
    </row>
    <row r="64" spans="2:9" ht="18.75">
      <c r="B64" s="11"/>
      <c r="C64" s="12"/>
      <c r="D64" s="284" t="s">
        <v>15</v>
      </c>
      <c r="E64" s="285"/>
      <c r="F64" s="285"/>
      <c r="G64" s="285"/>
      <c r="H64" s="286"/>
    </row>
    <row r="65" spans="2:9" ht="56.25">
      <c r="B65" s="59"/>
      <c r="C65" s="27"/>
      <c r="D65" s="62" t="s">
        <v>77</v>
      </c>
      <c r="E65" s="28"/>
      <c r="F65" s="57"/>
      <c r="G65" s="249"/>
      <c r="H65" s="235"/>
    </row>
    <row r="66" spans="2:9" ht="48.75" customHeight="1">
      <c r="B66" s="30">
        <v>19</v>
      </c>
      <c r="C66" s="14" t="s">
        <v>183</v>
      </c>
      <c r="D66" s="159" t="s">
        <v>78</v>
      </c>
      <c r="E66" s="24" t="s">
        <v>46</v>
      </c>
      <c r="F66" s="23">
        <v>4</v>
      </c>
      <c r="G66" s="216"/>
      <c r="H66" s="200">
        <f>F66*G66</f>
        <v>0</v>
      </c>
    </row>
    <row r="67" spans="2:9" ht="48.75" customHeight="1">
      <c r="B67" s="30">
        <v>20</v>
      </c>
      <c r="C67" s="14" t="s">
        <v>184</v>
      </c>
      <c r="D67" s="159" t="s">
        <v>79</v>
      </c>
      <c r="E67" s="29" t="s">
        <v>46</v>
      </c>
      <c r="F67" s="23">
        <v>9</v>
      </c>
      <c r="G67" s="216"/>
      <c r="H67" s="200">
        <f>F67*G67</f>
        <v>0</v>
      </c>
    </row>
    <row r="68" spans="2:9" ht="64.5" customHeight="1">
      <c r="B68" s="59">
        <v>21</v>
      </c>
      <c r="C68" s="14" t="s">
        <v>185</v>
      </c>
      <c r="D68" s="159" t="s">
        <v>80</v>
      </c>
      <c r="E68" s="29" t="s">
        <v>46</v>
      </c>
      <c r="F68" s="23">
        <v>1</v>
      </c>
      <c r="G68" s="216"/>
      <c r="H68" s="200">
        <f t="shared" ref="H68:H91" si="3">F68*G68</f>
        <v>0</v>
      </c>
    </row>
    <row r="69" spans="2:9" ht="49.5" customHeight="1">
      <c r="B69" s="30">
        <v>22</v>
      </c>
      <c r="C69" s="14" t="s">
        <v>186</v>
      </c>
      <c r="D69" s="159" t="s">
        <v>81</v>
      </c>
      <c r="E69" s="29" t="s">
        <v>46</v>
      </c>
      <c r="F69" s="23">
        <v>1</v>
      </c>
      <c r="G69" s="216"/>
      <c r="H69" s="200">
        <f t="shared" si="3"/>
        <v>0</v>
      </c>
    </row>
    <row r="70" spans="2:9" ht="48" customHeight="1">
      <c r="B70" s="30">
        <v>23</v>
      </c>
      <c r="C70" s="14" t="s">
        <v>187</v>
      </c>
      <c r="D70" s="159" t="s">
        <v>82</v>
      </c>
      <c r="E70" s="29" t="s">
        <v>46</v>
      </c>
      <c r="F70" s="23">
        <v>2</v>
      </c>
      <c r="G70" s="216"/>
      <c r="H70" s="200">
        <f t="shared" si="3"/>
        <v>0</v>
      </c>
      <c r="I70" s="10"/>
    </row>
    <row r="71" spans="2:9" ht="42.75" customHeight="1">
      <c r="B71" s="59">
        <v>24</v>
      </c>
      <c r="C71" s="14" t="s">
        <v>188</v>
      </c>
      <c r="D71" s="159" t="s">
        <v>83</v>
      </c>
      <c r="E71" s="28" t="s">
        <v>46</v>
      </c>
      <c r="F71" s="23">
        <v>3</v>
      </c>
      <c r="G71" s="216"/>
      <c r="H71" s="200">
        <f t="shared" si="3"/>
        <v>0</v>
      </c>
    </row>
    <row r="72" spans="2:9" ht="42.75" customHeight="1">
      <c r="B72" s="30">
        <v>25</v>
      </c>
      <c r="C72" s="14" t="s">
        <v>189</v>
      </c>
      <c r="D72" s="159" t="s">
        <v>84</v>
      </c>
      <c r="E72" s="24" t="s">
        <v>46</v>
      </c>
      <c r="F72" s="23">
        <v>1</v>
      </c>
      <c r="G72" s="216"/>
      <c r="H72" s="200">
        <f t="shared" si="3"/>
        <v>0</v>
      </c>
    </row>
    <row r="73" spans="2:9" ht="65.25" customHeight="1">
      <c r="B73" s="30">
        <v>26</v>
      </c>
      <c r="C73" s="14" t="s">
        <v>190</v>
      </c>
      <c r="D73" s="159" t="s">
        <v>85</v>
      </c>
      <c r="E73" s="29" t="s">
        <v>46</v>
      </c>
      <c r="F73" s="23">
        <v>1</v>
      </c>
      <c r="G73" s="216"/>
      <c r="H73" s="200">
        <f t="shared" si="3"/>
        <v>0</v>
      </c>
    </row>
    <row r="74" spans="2:9" ht="45" customHeight="1">
      <c r="B74" s="59">
        <v>27</v>
      </c>
      <c r="C74" s="14" t="s">
        <v>191</v>
      </c>
      <c r="D74" s="159" t="s">
        <v>86</v>
      </c>
      <c r="E74" s="29" t="s">
        <v>46</v>
      </c>
      <c r="F74" s="23">
        <v>26</v>
      </c>
      <c r="G74" s="216"/>
      <c r="H74" s="200">
        <f t="shared" si="3"/>
        <v>0</v>
      </c>
    </row>
    <row r="75" spans="2:9" ht="44.25" customHeight="1">
      <c r="B75" s="30">
        <v>28</v>
      </c>
      <c r="C75" s="14" t="s">
        <v>192</v>
      </c>
      <c r="D75" s="99" t="s">
        <v>87</v>
      </c>
      <c r="E75" s="29" t="s">
        <v>46</v>
      </c>
      <c r="F75" s="23">
        <v>14</v>
      </c>
      <c r="G75" s="216"/>
      <c r="H75" s="200">
        <f t="shared" si="3"/>
        <v>0</v>
      </c>
    </row>
    <row r="76" spans="2:9" ht="30.75" customHeight="1">
      <c r="B76" s="30">
        <v>29</v>
      </c>
      <c r="C76" s="14" t="s">
        <v>193</v>
      </c>
      <c r="D76" s="99" t="s">
        <v>88</v>
      </c>
      <c r="E76" s="29" t="s">
        <v>46</v>
      </c>
      <c r="F76" s="23">
        <v>1</v>
      </c>
      <c r="G76" s="216"/>
      <c r="H76" s="200">
        <f t="shared" si="3"/>
        <v>0</v>
      </c>
    </row>
    <row r="77" spans="2:9" ht="49.5" customHeight="1">
      <c r="B77" s="59">
        <v>30</v>
      </c>
      <c r="C77" s="14" t="s">
        <v>194</v>
      </c>
      <c r="D77" s="99" t="s">
        <v>89</v>
      </c>
      <c r="E77" s="28" t="s">
        <v>46</v>
      </c>
      <c r="F77" s="23">
        <v>1</v>
      </c>
      <c r="G77" s="216"/>
      <c r="H77" s="200">
        <f t="shared" si="3"/>
        <v>0</v>
      </c>
    </row>
    <row r="78" spans="2:9" ht="34.5" customHeight="1">
      <c r="B78" s="30">
        <v>31</v>
      </c>
      <c r="C78" s="14" t="s">
        <v>195</v>
      </c>
      <c r="D78" s="99" t="s">
        <v>90</v>
      </c>
      <c r="E78" s="24" t="s">
        <v>46</v>
      </c>
      <c r="F78" s="23">
        <v>41</v>
      </c>
      <c r="G78" s="216"/>
      <c r="H78" s="200">
        <f t="shared" si="3"/>
        <v>0</v>
      </c>
    </row>
    <row r="79" spans="2:9" ht="56.25">
      <c r="B79" s="30"/>
      <c r="C79" s="27"/>
      <c r="D79" s="160" t="s">
        <v>91</v>
      </c>
      <c r="E79" s="15"/>
      <c r="F79" s="57"/>
      <c r="G79" s="249"/>
      <c r="H79" s="200"/>
    </row>
    <row r="80" spans="2:9" ht="47.25" customHeight="1">
      <c r="B80" s="59">
        <v>32</v>
      </c>
      <c r="C80" s="14" t="s">
        <v>196</v>
      </c>
      <c r="D80" s="93" t="s">
        <v>92</v>
      </c>
      <c r="E80" s="29" t="s">
        <v>38</v>
      </c>
      <c r="F80" s="58">
        <v>21.7</v>
      </c>
      <c r="G80" s="216"/>
      <c r="H80" s="200">
        <f t="shared" si="3"/>
        <v>0</v>
      </c>
    </row>
    <row r="81" spans="2:11" ht="48.75" customHeight="1">
      <c r="B81" s="30">
        <v>33</v>
      </c>
      <c r="C81" s="14" t="s">
        <v>197</v>
      </c>
      <c r="D81" s="93" t="s">
        <v>93</v>
      </c>
      <c r="E81" s="29" t="s">
        <v>38</v>
      </c>
      <c r="F81" s="58">
        <v>14.1</v>
      </c>
      <c r="G81" s="216"/>
      <c r="H81" s="200">
        <f t="shared" si="3"/>
        <v>0</v>
      </c>
    </row>
    <row r="82" spans="2:11" ht="45.75" customHeight="1">
      <c r="B82" s="30">
        <v>34</v>
      </c>
      <c r="C82" s="14" t="s">
        <v>198</v>
      </c>
      <c r="D82" s="93" t="s">
        <v>94</v>
      </c>
      <c r="E82" s="29" t="s">
        <v>38</v>
      </c>
      <c r="F82" s="58">
        <v>22.3</v>
      </c>
      <c r="G82" s="216"/>
      <c r="H82" s="200">
        <f t="shared" si="3"/>
        <v>0</v>
      </c>
    </row>
    <row r="83" spans="2:11" ht="46.5" customHeight="1">
      <c r="B83" s="59">
        <v>35</v>
      </c>
      <c r="C83" s="14" t="s">
        <v>199</v>
      </c>
      <c r="D83" s="93" t="s">
        <v>95</v>
      </c>
      <c r="E83" s="29" t="s">
        <v>38</v>
      </c>
      <c r="F83" s="58">
        <v>1.8</v>
      </c>
      <c r="G83" s="216"/>
      <c r="H83" s="200">
        <f t="shared" si="3"/>
        <v>0</v>
      </c>
    </row>
    <row r="84" spans="2:11" ht="46.5" customHeight="1">
      <c r="B84" s="30">
        <v>36</v>
      </c>
      <c r="C84" s="14" t="s">
        <v>200</v>
      </c>
      <c r="D84" s="93" t="s">
        <v>96</v>
      </c>
      <c r="E84" s="29" t="s">
        <v>38</v>
      </c>
      <c r="F84" s="58">
        <v>291.8</v>
      </c>
      <c r="G84" s="216"/>
      <c r="H84" s="200">
        <f t="shared" si="3"/>
        <v>0</v>
      </c>
    </row>
    <row r="85" spans="2:11" ht="29.25" customHeight="1">
      <c r="B85" s="30">
        <v>37</v>
      </c>
      <c r="C85" s="14" t="s">
        <v>201</v>
      </c>
      <c r="D85" s="93" t="s">
        <v>97</v>
      </c>
      <c r="E85" s="29" t="s">
        <v>38</v>
      </c>
      <c r="F85" s="58">
        <v>58.1</v>
      </c>
      <c r="G85" s="216"/>
      <c r="H85" s="200">
        <f t="shared" si="3"/>
        <v>0</v>
      </c>
    </row>
    <row r="86" spans="2:11" ht="42" customHeight="1">
      <c r="B86" s="59">
        <v>38</v>
      </c>
      <c r="C86" s="14" t="s">
        <v>202</v>
      </c>
      <c r="D86" s="93" t="s">
        <v>98</v>
      </c>
      <c r="E86" s="29" t="s">
        <v>38</v>
      </c>
      <c r="F86" s="58">
        <v>4.7</v>
      </c>
      <c r="G86" s="216"/>
      <c r="H86" s="200">
        <f t="shared" si="3"/>
        <v>0</v>
      </c>
    </row>
    <row r="87" spans="2:11" ht="42" customHeight="1">
      <c r="B87" s="30">
        <v>39</v>
      </c>
      <c r="C87" s="14" t="s">
        <v>203</v>
      </c>
      <c r="D87" s="93" t="s">
        <v>99</v>
      </c>
      <c r="E87" s="29" t="s">
        <v>38</v>
      </c>
      <c r="F87" s="58">
        <v>29</v>
      </c>
      <c r="G87" s="216"/>
      <c r="H87" s="200">
        <f t="shared" si="3"/>
        <v>0</v>
      </c>
    </row>
    <row r="88" spans="2:11" ht="37.5">
      <c r="B88" s="30">
        <v>40</v>
      </c>
      <c r="C88" s="14" t="s">
        <v>204</v>
      </c>
      <c r="D88" s="93" t="s">
        <v>100</v>
      </c>
      <c r="E88" s="29" t="s">
        <v>38</v>
      </c>
      <c r="F88" s="58">
        <v>4.4000000000000004</v>
      </c>
      <c r="G88" s="216"/>
      <c r="H88" s="200">
        <f t="shared" si="3"/>
        <v>0</v>
      </c>
    </row>
    <row r="89" spans="2:11" s="2" customFormat="1" ht="41.25" customHeight="1">
      <c r="B89" s="30">
        <v>41</v>
      </c>
      <c r="C89" s="14" t="s">
        <v>205</v>
      </c>
      <c r="D89" s="93" t="s">
        <v>101</v>
      </c>
      <c r="E89" s="29" t="s">
        <v>38</v>
      </c>
      <c r="F89" s="58">
        <v>4.4000000000000004</v>
      </c>
      <c r="G89" s="216"/>
      <c r="H89" s="200">
        <f t="shared" si="3"/>
        <v>0</v>
      </c>
      <c r="I89" s="1"/>
      <c r="J89" s="1"/>
      <c r="K89" s="1"/>
    </row>
    <row r="90" spans="2:11" s="2" customFormat="1" ht="40.5" customHeight="1">
      <c r="B90" s="30">
        <v>42</v>
      </c>
      <c r="C90" s="14" t="s">
        <v>206</v>
      </c>
      <c r="D90" s="93" t="s">
        <v>102</v>
      </c>
      <c r="E90" s="29" t="s">
        <v>38</v>
      </c>
      <c r="F90" s="58">
        <v>2.5</v>
      </c>
      <c r="G90" s="216"/>
      <c r="H90" s="200">
        <f t="shared" si="3"/>
        <v>0</v>
      </c>
      <c r="I90" s="1"/>
      <c r="J90" s="1"/>
      <c r="K90" s="1"/>
    </row>
    <row r="91" spans="2:11" s="2" customFormat="1" ht="27.75" customHeight="1">
      <c r="B91" s="59">
        <v>43</v>
      </c>
      <c r="C91" s="14" t="s">
        <v>207</v>
      </c>
      <c r="D91" s="93" t="s">
        <v>103</v>
      </c>
      <c r="E91" s="29" t="s">
        <v>38</v>
      </c>
      <c r="F91" s="58">
        <v>0.9</v>
      </c>
      <c r="G91" s="216"/>
      <c r="H91" s="200">
        <f t="shared" si="3"/>
        <v>0</v>
      </c>
      <c r="I91" s="1"/>
      <c r="J91" s="1"/>
      <c r="K91" s="1"/>
    </row>
    <row r="92" spans="2:11" s="2" customFormat="1" ht="204" customHeight="1" thickBot="1">
      <c r="B92" s="59"/>
      <c r="C92" s="27"/>
      <c r="D92" s="100" t="s">
        <v>104</v>
      </c>
      <c r="E92" s="29"/>
      <c r="F92" s="58"/>
      <c r="G92" s="216"/>
      <c r="H92" s="200"/>
      <c r="I92" s="1"/>
      <c r="J92" s="1"/>
      <c r="K92" s="1"/>
    </row>
    <row r="93" spans="2:11" s="2" customFormat="1" ht="19.5" thickBot="1">
      <c r="B93" s="47"/>
      <c r="C93" s="48"/>
      <c r="D93" s="356" t="s">
        <v>155</v>
      </c>
      <c r="E93" s="357"/>
      <c r="F93" s="357"/>
      <c r="G93" s="357"/>
      <c r="H93" s="199">
        <f>SUM(H66:H92)</f>
        <v>0</v>
      </c>
      <c r="I93" s="1"/>
      <c r="J93" s="1"/>
      <c r="K93" s="1"/>
    </row>
    <row r="94" spans="2:11" s="2" customFormat="1" ht="18.75">
      <c r="B94" s="11"/>
      <c r="C94" s="12"/>
      <c r="D94" s="284" t="s">
        <v>156</v>
      </c>
      <c r="E94" s="285"/>
      <c r="F94" s="285"/>
      <c r="G94" s="285"/>
      <c r="H94" s="286"/>
      <c r="I94" s="1"/>
      <c r="J94" s="1"/>
      <c r="K94" s="1"/>
    </row>
    <row r="95" spans="2:11" ht="49.5" customHeight="1">
      <c r="B95" s="59">
        <v>44</v>
      </c>
      <c r="C95" s="14" t="s">
        <v>208</v>
      </c>
      <c r="D95" s="101" t="s">
        <v>105</v>
      </c>
      <c r="E95" s="28" t="s">
        <v>36</v>
      </c>
      <c r="F95" s="58">
        <v>1625</v>
      </c>
      <c r="G95" s="216"/>
      <c r="H95" s="200">
        <f>F95*G95</f>
        <v>0</v>
      </c>
    </row>
    <row r="96" spans="2:11" ht="125.25" customHeight="1">
      <c r="B96" s="30">
        <v>45</v>
      </c>
      <c r="C96" s="14" t="s">
        <v>209</v>
      </c>
      <c r="D96" s="101" t="s">
        <v>149</v>
      </c>
      <c r="E96" s="24" t="s">
        <v>36</v>
      </c>
      <c r="F96" s="58">
        <v>2025</v>
      </c>
      <c r="G96" s="216"/>
      <c r="H96" s="200">
        <f t="shared" ref="H96:H109" si="4">F96*G96</f>
        <v>0</v>
      </c>
    </row>
    <row r="97" spans="2:11" s="4" customFormat="1" ht="105.75" customHeight="1">
      <c r="B97" s="30">
        <v>46</v>
      </c>
      <c r="C97" s="14" t="s">
        <v>210</v>
      </c>
      <c r="D97" s="101" t="s">
        <v>106</v>
      </c>
      <c r="E97" s="29" t="s">
        <v>36</v>
      </c>
      <c r="F97" s="58">
        <v>1625</v>
      </c>
      <c r="G97" s="216"/>
      <c r="H97" s="200">
        <f t="shared" si="4"/>
        <v>0</v>
      </c>
    </row>
    <row r="98" spans="2:11" s="2" customFormat="1" ht="124.5" customHeight="1">
      <c r="B98" s="59">
        <v>47</v>
      </c>
      <c r="C98" s="14" t="s">
        <v>211</v>
      </c>
      <c r="D98" s="101" t="s">
        <v>107</v>
      </c>
      <c r="E98" s="29" t="s">
        <v>46</v>
      </c>
      <c r="F98" s="58">
        <v>1625</v>
      </c>
      <c r="G98" s="216"/>
      <c r="H98" s="200">
        <f t="shared" si="4"/>
        <v>0</v>
      </c>
      <c r="I98" s="1"/>
      <c r="J98" s="1"/>
      <c r="K98" s="1"/>
    </row>
    <row r="99" spans="2:11" ht="216.75" customHeight="1">
      <c r="B99" s="30">
        <v>48</v>
      </c>
      <c r="C99" s="14" t="s">
        <v>212</v>
      </c>
      <c r="D99" s="101" t="s">
        <v>108</v>
      </c>
      <c r="E99" s="29" t="s">
        <v>36</v>
      </c>
      <c r="F99" s="58">
        <v>178</v>
      </c>
      <c r="G99" s="216"/>
      <c r="H99" s="200">
        <f t="shared" si="4"/>
        <v>0</v>
      </c>
    </row>
    <row r="100" spans="2:11" ht="183.75" customHeight="1">
      <c r="B100" s="30">
        <v>49</v>
      </c>
      <c r="C100" s="14" t="s">
        <v>213</v>
      </c>
      <c r="D100" s="101" t="s">
        <v>150</v>
      </c>
      <c r="E100" s="29" t="s">
        <v>46</v>
      </c>
      <c r="F100" s="58">
        <v>75</v>
      </c>
      <c r="G100" s="216"/>
      <c r="H100" s="200">
        <f t="shared" si="4"/>
        <v>0</v>
      </c>
    </row>
    <row r="101" spans="2:11" ht="120.75" customHeight="1">
      <c r="B101" s="59">
        <v>50</v>
      </c>
      <c r="C101" s="14" t="s">
        <v>214</v>
      </c>
      <c r="D101" s="101" t="s">
        <v>109</v>
      </c>
      <c r="E101" s="28" t="s">
        <v>46</v>
      </c>
      <c r="F101" s="58">
        <v>75</v>
      </c>
      <c r="G101" s="216"/>
      <c r="H101" s="200">
        <f t="shared" si="4"/>
        <v>0</v>
      </c>
    </row>
    <row r="102" spans="2:11" ht="181.5" customHeight="1">
      <c r="B102" s="30">
        <v>51</v>
      </c>
      <c r="C102" s="14" t="s">
        <v>215</v>
      </c>
      <c r="D102" s="101" t="s">
        <v>110</v>
      </c>
      <c r="E102" s="24" t="s">
        <v>46</v>
      </c>
      <c r="F102" s="58">
        <v>75</v>
      </c>
      <c r="G102" s="216"/>
      <c r="H102" s="200">
        <f t="shared" si="4"/>
        <v>0</v>
      </c>
    </row>
    <row r="103" spans="2:11" ht="88.5" customHeight="1">
      <c r="B103" s="30">
        <v>52</v>
      </c>
      <c r="C103" s="14" t="s">
        <v>216</v>
      </c>
      <c r="D103" s="101" t="s">
        <v>111</v>
      </c>
      <c r="E103" s="29" t="s">
        <v>46</v>
      </c>
      <c r="F103" s="58">
        <v>75</v>
      </c>
      <c r="G103" s="216"/>
      <c r="H103" s="200">
        <f t="shared" si="4"/>
        <v>0</v>
      </c>
    </row>
    <row r="104" spans="2:11" ht="68.25" customHeight="1">
      <c r="B104" s="59">
        <v>53</v>
      </c>
      <c r="C104" s="14" t="s">
        <v>217</v>
      </c>
      <c r="D104" s="101" t="s">
        <v>112</v>
      </c>
      <c r="E104" s="29" t="s">
        <v>36</v>
      </c>
      <c r="F104" s="58">
        <v>90</v>
      </c>
      <c r="G104" s="216"/>
      <c r="H104" s="200">
        <f t="shared" si="4"/>
        <v>0</v>
      </c>
    </row>
    <row r="105" spans="2:11" ht="67.5" customHeight="1">
      <c r="B105" s="30">
        <v>53</v>
      </c>
      <c r="C105" s="14" t="s">
        <v>218</v>
      </c>
      <c r="D105" s="101" t="s">
        <v>151</v>
      </c>
      <c r="E105" s="29" t="s">
        <v>46</v>
      </c>
      <c r="F105" s="58">
        <v>216</v>
      </c>
      <c r="G105" s="216"/>
      <c r="H105" s="200">
        <f t="shared" si="4"/>
        <v>0</v>
      </c>
    </row>
    <row r="106" spans="2:11" ht="87" customHeight="1">
      <c r="B106" s="30">
        <v>54</v>
      </c>
      <c r="C106" s="14" t="s">
        <v>219</v>
      </c>
      <c r="D106" s="101" t="s">
        <v>113</v>
      </c>
      <c r="E106" s="29" t="s">
        <v>46</v>
      </c>
      <c r="F106" s="58">
        <v>75</v>
      </c>
      <c r="G106" s="216"/>
      <c r="H106" s="200">
        <f t="shared" si="4"/>
        <v>0</v>
      </c>
    </row>
    <row r="107" spans="2:11" ht="65.25" customHeight="1">
      <c r="B107" s="59">
        <v>55</v>
      </c>
      <c r="C107" s="14" t="s">
        <v>220</v>
      </c>
      <c r="D107" s="101" t="s">
        <v>114</v>
      </c>
      <c r="E107" s="28" t="s">
        <v>53</v>
      </c>
      <c r="F107" s="58">
        <v>1</v>
      </c>
      <c r="G107" s="216"/>
      <c r="H107" s="200">
        <f t="shared" si="4"/>
        <v>0</v>
      </c>
    </row>
    <row r="108" spans="2:11" ht="47.25" customHeight="1">
      <c r="B108" s="30">
        <v>56</v>
      </c>
      <c r="C108" s="14" t="s">
        <v>221</v>
      </c>
      <c r="D108" s="101" t="s">
        <v>115</v>
      </c>
      <c r="E108" s="24" t="s">
        <v>40</v>
      </c>
      <c r="F108" s="58">
        <v>12</v>
      </c>
      <c r="G108" s="216"/>
      <c r="H108" s="200">
        <f t="shared" si="4"/>
        <v>0</v>
      </c>
    </row>
    <row r="109" spans="2:11" ht="51" customHeight="1" thickBot="1">
      <c r="B109" s="30">
        <v>57</v>
      </c>
      <c r="C109" s="14" t="s">
        <v>222</v>
      </c>
      <c r="D109" s="101" t="s">
        <v>116</v>
      </c>
      <c r="E109" s="29" t="s">
        <v>46</v>
      </c>
      <c r="F109" s="58">
        <v>1</v>
      </c>
      <c r="G109" s="216"/>
      <c r="H109" s="200">
        <f t="shared" si="4"/>
        <v>0</v>
      </c>
    </row>
    <row r="110" spans="2:11" ht="24.75" customHeight="1" thickBot="1">
      <c r="B110" s="47"/>
      <c r="C110" s="48"/>
      <c r="D110" s="356" t="s">
        <v>157</v>
      </c>
      <c r="E110" s="357"/>
      <c r="F110" s="357"/>
      <c r="G110" s="357"/>
      <c r="H110" s="199">
        <f>SUM(H95:H109)</f>
        <v>0</v>
      </c>
    </row>
    <row r="111" spans="2:11" ht="18.75">
      <c r="B111" s="31"/>
      <c r="C111" s="32"/>
      <c r="D111" s="317" t="s">
        <v>28</v>
      </c>
      <c r="E111" s="318"/>
      <c r="F111" s="318"/>
      <c r="G111" s="319"/>
      <c r="H111" s="236"/>
    </row>
    <row r="112" spans="2:11" ht="18.75">
      <c r="B112" s="118"/>
      <c r="C112" s="119"/>
      <c r="D112" s="117" t="s">
        <v>271</v>
      </c>
      <c r="E112" s="120"/>
      <c r="F112" s="120"/>
      <c r="G112" s="250"/>
      <c r="H112" s="237">
        <f>H30</f>
        <v>0</v>
      </c>
    </row>
    <row r="113" spans="2:8" ht="18.75">
      <c r="B113" s="33"/>
      <c r="C113" s="12"/>
      <c r="D113" s="34" t="s">
        <v>12</v>
      </c>
      <c r="E113" s="35"/>
      <c r="F113" s="53"/>
      <c r="G113" s="251"/>
      <c r="H113" s="238">
        <f>H38</f>
        <v>0</v>
      </c>
    </row>
    <row r="114" spans="2:8" ht="18.75">
      <c r="B114" s="60"/>
      <c r="C114" s="37"/>
      <c r="D114" s="34" t="s">
        <v>20</v>
      </c>
      <c r="E114" s="35"/>
      <c r="F114" s="53"/>
      <c r="G114" s="251"/>
      <c r="H114" s="238">
        <f>H45</f>
        <v>0</v>
      </c>
    </row>
    <row r="115" spans="2:8" ht="18.75">
      <c r="B115" s="61"/>
      <c r="C115" s="39"/>
      <c r="D115" s="34" t="s">
        <v>21</v>
      </c>
      <c r="E115" s="35"/>
      <c r="F115" s="53"/>
      <c r="G115" s="251"/>
      <c r="H115" s="238">
        <f>H49</f>
        <v>0</v>
      </c>
    </row>
    <row r="116" spans="2:8" ht="18.75">
      <c r="B116" s="61"/>
      <c r="C116" s="39"/>
      <c r="D116" s="296" t="s">
        <v>22</v>
      </c>
      <c r="E116" s="354"/>
      <c r="F116" s="354"/>
      <c r="G116" s="355"/>
      <c r="H116" s="238">
        <f>H63</f>
        <v>0</v>
      </c>
    </row>
    <row r="117" spans="2:8" ht="18.75">
      <c r="B117" s="61"/>
      <c r="C117" s="49"/>
      <c r="D117" s="296" t="s">
        <v>23</v>
      </c>
      <c r="E117" s="354"/>
      <c r="F117" s="354"/>
      <c r="G117" s="355"/>
      <c r="H117" s="238">
        <f>H93</f>
        <v>0</v>
      </c>
    </row>
    <row r="118" spans="2:8" ht="19.5" thickBot="1">
      <c r="B118" s="40"/>
      <c r="C118" s="41"/>
      <c r="D118" s="296" t="s">
        <v>158</v>
      </c>
      <c r="E118" s="354"/>
      <c r="F118" s="354"/>
      <c r="G118" s="355"/>
      <c r="H118" s="239">
        <f>H110</f>
        <v>0</v>
      </c>
    </row>
    <row r="119" spans="2:8" ht="19.5" thickBot="1">
      <c r="B119" s="42"/>
      <c r="C119" s="43"/>
      <c r="D119" s="352" t="s">
        <v>161</v>
      </c>
      <c r="E119" s="353"/>
      <c r="F119" s="353" t="s">
        <v>13</v>
      </c>
      <c r="G119" s="353"/>
      <c r="H119" s="240">
        <f>SUM(H112:H118)</f>
        <v>0</v>
      </c>
    </row>
    <row r="120" spans="2:8" ht="24.75" customHeight="1" thickBot="1">
      <c r="B120" s="44"/>
      <c r="C120" s="44"/>
      <c r="D120" s="45"/>
      <c r="E120" s="46"/>
      <c r="F120" s="54"/>
      <c r="G120" s="252"/>
      <c r="H120" s="241"/>
    </row>
    <row r="121" spans="2:8" ht="24" thickBot="1">
      <c r="B121" s="323" t="s">
        <v>30</v>
      </c>
      <c r="C121" s="324"/>
      <c r="D121" s="324"/>
      <c r="E121" s="324"/>
      <c r="F121" s="324"/>
      <c r="G121" s="324"/>
      <c r="H121" s="325"/>
    </row>
    <row r="122" spans="2:8" ht="22.5" customHeight="1" thickBot="1">
      <c r="B122" s="313">
        <v>1</v>
      </c>
      <c r="C122" s="329"/>
      <c r="D122" s="330" t="s">
        <v>29</v>
      </c>
      <c r="E122" s="331"/>
      <c r="F122" s="331" t="s">
        <v>13</v>
      </c>
      <c r="G122" s="364"/>
      <c r="H122" s="242">
        <f>H119</f>
        <v>0</v>
      </c>
    </row>
    <row r="123" spans="2:8" ht="24" customHeight="1" thickBot="1">
      <c r="B123" s="313"/>
      <c r="C123" s="314"/>
      <c r="D123" s="315" t="s">
        <v>162</v>
      </c>
      <c r="E123" s="316"/>
      <c r="F123" s="316"/>
      <c r="G123" s="316"/>
      <c r="H123" s="206">
        <f>H122</f>
        <v>0</v>
      </c>
    </row>
    <row r="126" spans="2:8" ht="20.25" customHeight="1">
      <c r="B126" s="50"/>
      <c r="C126" s="50"/>
      <c r="D126" s="177" t="s">
        <v>145</v>
      </c>
      <c r="E126" s="180"/>
      <c r="F126" s="183"/>
      <c r="G126" s="253"/>
      <c r="H126" s="243"/>
    </row>
    <row r="127" spans="2:8" ht="18.75">
      <c r="B127" s="50"/>
      <c r="C127" s="50"/>
      <c r="D127" s="177" t="s">
        <v>146</v>
      </c>
      <c r="E127" s="180"/>
      <c r="F127" s="183"/>
      <c r="G127" s="253"/>
      <c r="H127" s="243"/>
    </row>
    <row r="128" spans="2:8" ht="18.75">
      <c r="B128" s="50"/>
      <c r="C128" s="50"/>
      <c r="D128" s="177" t="s">
        <v>296</v>
      </c>
      <c r="E128" s="180"/>
      <c r="F128" s="183"/>
      <c r="G128" s="253"/>
      <c r="H128" s="243"/>
    </row>
  </sheetData>
  <sheetProtection algorithmName="SHA-512" hashValue="oouE39rZKE586BdxHvTlX9PjplssNlf88v2sOniMoqy018TGgQJnU2FBplTP6AaHApUvwNMjPKmqujbpkrkzRg==" saltValue="u+Qws/2MQA9bvMxwZJTz0w==" spinCount="100000" sheet="1"/>
  <mergeCells count="43">
    <mergeCell ref="D17:H17"/>
    <mergeCell ref="D12:H12"/>
    <mergeCell ref="D13:H13"/>
    <mergeCell ref="D14:H14"/>
    <mergeCell ref="D15:H15"/>
    <mergeCell ref="D16:H16"/>
    <mergeCell ref="B121:H121"/>
    <mergeCell ref="B122:C122"/>
    <mergeCell ref="D122:G122"/>
    <mergeCell ref="B3:H3"/>
    <mergeCell ref="D38:G38"/>
    <mergeCell ref="D31:H31"/>
    <mergeCell ref="D50:H50"/>
    <mergeCell ref="B30:G30"/>
    <mergeCell ref="D4:H4"/>
    <mergeCell ref="D5:H5"/>
    <mergeCell ref="D6:H6"/>
    <mergeCell ref="D7:H7"/>
    <mergeCell ref="D8:H8"/>
    <mergeCell ref="D9:H9"/>
    <mergeCell ref="D10:H10"/>
    <mergeCell ref="D11:H11"/>
    <mergeCell ref="D117:G117"/>
    <mergeCell ref="D45:G45"/>
    <mergeCell ref="D46:H46"/>
    <mergeCell ref="D64:H64"/>
    <mergeCell ref="I21:I23"/>
    <mergeCell ref="B1:H1"/>
    <mergeCell ref="B2:H2"/>
    <mergeCell ref="D18:H18"/>
    <mergeCell ref="D19:H19"/>
    <mergeCell ref="B123:C123"/>
    <mergeCell ref="D123:G123"/>
    <mergeCell ref="D39:H39"/>
    <mergeCell ref="D49:G49"/>
    <mergeCell ref="D119:G119"/>
    <mergeCell ref="D111:G111"/>
    <mergeCell ref="D116:G116"/>
    <mergeCell ref="D118:G118"/>
    <mergeCell ref="D94:H94"/>
    <mergeCell ref="D63:G63"/>
    <mergeCell ref="D93:G93"/>
    <mergeCell ref="D110:G110"/>
  </mergeCell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69"/>
  <sheetViews>
    <sheetView view="pageBreakPreview" zoomScaleNormal="100" zoomScaleSheetLayoutView="100" workbookViewId="0">
      <selection activeCell="G28" sqref="G28"/>
    </sheetView>
  </sheetViews>
  <sheetFormatPr defaultColWidth="11.42578125" defaultRowHeight="15.75"/>
  <cols>
    <col min="1" max="1" width="6.5703125" style="1" customWidth="1"/>
    <col min="2" max="2" width="6.42578125" style="5" customWidth="1"/>
    <col min="3" max="3" width="7" style="5" customWidth="1"/>
    <col min="4" max="4" width="51" style="6" customWidth="1"/>
    <col min="5" max="5" width="12.140625" style="7" customWidth="1"/>
    <col min="6" max="6" width="11.28515625" style="52" customWidth="1"/>
    <col min="7" max="7" width="11.7109375" style="221" customWidth="1"/>
    <col min="8" max="8" width="21" style="211" customWidth="1"/>
    <col min="9" max="16384" width="11.42578125" style="1"/>
  </cols>
  <sheetData>
    <row r="1" spans="2:9" ht="90" customHeight="1" thickBot="1">
      <c r="B1" s="297" t="s">
        <v>238</v>
      </c>
      <c r="C1" s="298"/>
      <c r="D1" s="298"/>
      <c r="E1" s="298"/>
      <c r="F1" s="298"/>
      <c r="G1" s="298"/>
      <c r="H1" s="299"/>
      <c r="I1" s="78"/>
    </row>
    <row r="2" spans="2:9" ht="35.1" customHeight="1" thickBot="1">
      <c r="B2" s="300" t="s">
        <v>171</v>
      </c>
      <c r="C2" s="301"/>
      <c r="D2" s="301"/>
      <c r="E2" s="301"/>
      <c r="F2" s="301"/>
      <c r="G2" s="301"/>
      <c r="H2" s="302"/>
      <c r="I2" s="79"/>
    </row>
    <row r="3" spans="2:9" ht="35.1" customHeight="1" thickBot="1">
      <c r="B3" s="377" t="s">
        <v>163</v>
      </c>
      <c r="C3" s="378"/>
      <c r="D3" s="378"/>
      <c r="E3" s="378"/>
      <c r="F3" s="378"/>
      <c r="G3" s="378"/>
      <c r="H3" s="379"/>
    </row>
    <row r="4" spans="2:9" ht="26.25" customHeight="1">
      <c r="B4" s="81"/>
      <c r="C4" s="82"/>
      <c r="D4" s="306" t="s">
        <v>223</v>
      </c>
      <c r="E4" s="307"/>
      <c r="F4" s="307"/>
      <c r="G4" s="307"/>
      <c r="H4" s="308"/>
      <c r="I4" s="83"/>
    </row>
    <row r="5" spans="2:9" ht="69.75" customHeight="1">
      <c r="B5" s="161"/>
      <c r="C5" s="162" t="s">
        <v>224</v>
      </c>
      <c r="D5" s="341" t="s">
        <v>262</v>
      </c>
      <c r="E5" s="380"/>
      <c r="F5" s="380"/>
      <c r="G5" s="380"/>
      <c r="H5" s="381"/>
      <c r="I5" s="128"/>
    </row>
    <row r="6" spans="2:9" ht="159.75" customHeight="1">
      <c r="B6" s="161"/>
      <c r="C6" s="162" t="s">
        <v>225</v>
      </c>
      <c r="D6" s="341" t="s">
        <v>252</v>
      </c>
      <c r="E6" s="342"/>
      <c r="F6" s="342"/>
      <c r="G6" s="342"/>
      <c r="H6" s="343"/>
      <c r="I6" s="84"/>
    </row>
    <row r="7" spans="2:9" ht="111.75" customHeight="1">
      <c r="B7" s="163"/>
      <c r="C7" s="164" t="s">
        <v>227</v>
      </c>
      <c r="D7" s="371" t="s">
        <v>263</v>
      </c>
      <c r="E7" s="371"/>
      <c r="F7" s="371"/>
      <c r="G7" s="371"/>
      <c r="H7" s="375"/>
      <c r="I7" s="84"/>
    </row>
    <row r="8" spans="2:9" ht="87.75" customHeight="1">
      <c r="B8" s="165"/>
      <c r="C8" s="132" t="s">
        <v>228</v>
      </c>
      <c r="D8" s="371" t="s">
        <v>272</v>
      </c>
      <c r="E8" s="371"/>
      <c r="F8" s="371"/>
      <c r="G8" s="371"/>
      <c r="H8" s="375"/>
      <c r="I8" s="84"/>
    </row>
    <row r="9" spans="2:9" ht="177.75" customHeight="1">
      <c r="B9" s="163"/>
      <c r="C9" s="164" t="s">
        <v>229</v>
      </c>
      <c r="D9" s="371" t="s">
        <v>273</v>
      </c>
      <c r="E9" s="371"/>
      <c r="F9" s="371"/>
      <c r="G9" s="371"/>
      <c r="H9" s="375"/>
      <c r="I9" s="84"/>
    </row>
    <row r="10" spans="2:9" ht="108" customHeight="1">
      <c r="B10" s="163"/>
      <c r="C10" s="164" t="s">
        <v>230</v>
      </c>
      <c r="D10" s="293" t="s">
        <v>274</v>
      </c>
      <c r="E10" s="294"/>
      <c r="F10" s="294"/>
      <c r="G10" s="294"/>
      <c r="H10" s="295"/>
      <c r="I10" s="84"/>
    </row>
    <row r="11" spans="2:9" ht="47.25" customHeight="1">
      <c r="B11" s="163"/>
      <c r="C11" s="164" t="s">
        <v>231</v>
      </c>
      <c r="D11" s="293" t="s">
        <v>275</v>
      </c>
      <c r="E11" s="294"/>
      <c r="F11" s="294"/>
      <c r="G11" s="294"/>
      <c r="H11" s="295"/>
      <c r="I11" s="85"/>
    </row>
    <row r="12" spans="2:9" ht="166.5" customHeight="1">
      <c r="B12" s="163"/>
      <c r="C12" s="164" t="s">
        <v>232</v>
      </c>
      <c r="D12" s="290" t="s">
        <v>281</v>
      </c>
      <c r="E12" s="342"/>
      <c r="F12" s="342"/>
      <c r="G12" s="342"/>
      <c r="H12" s="343"/>
      <c r="I12" s="84"/>
    </row>
    <row r="13" spans="2:9" ht="92.25" customHeight="1">
      <c r="B13" s="163"/>
      <c r="C13" s="166" t="s">
        <v>233</v>
      </c>
      <c r="D13" s="371" t="s">
        <v>277</v>
      </c>
      <c r="E13" s="371"/>
      <c r="F13" s="371"/>
      <c r="G13" s="371"/>
      <c r="H13" s="375"/>
      <c r="I13" s="86"/>
    </row>
    <row r="14" spans="2:9" ht="127.5" customHeight="1">
      <c r="B14" s="163"/>
      <c r="C14" s="164" t="s">
        <v>234</v>
      </c>
      <c r="D14" s="376" t="s">
        <v>280</v>
      </c>
      <c r="E14" s="291"/>
      <c r="F14" s="291"/>
      <c r="G14" s="291"/>
      <c r="H14" s="292"/>
      <c r="I14" s="84"/>
    </row>
    <row r="15" spans="2:9" ht="217.5" customHeight="1">
      <c r="B15" s="163"/>
      <c r="C15" s="164" t="s">
        <v>235</v>
      </c>
      <c r="D15" s="371" t="s">
        <v>267</v>
      </c>
      <c r="E15" s="371"/>
      <c r="F15" s="371"/>
      <c r="G15" s="371"/>
      <c r="H15" s="375"/>
      <c r="I15" s="84"/>
    </row>
    <row r="16" spans="2:9" ht="180.75" customHeight="1">
      <c r="B16" s="163"/>
      <c r="C16" s="164" t="s">
        <v>236</v>
      </c>
      <c r="D16" s="341" t="s">
        <v>268</v>
      </c>
      <c r="E16" s="342"/>
      <c r="F16" s="342"/>
      <c r="G16" s="342"/>
      <c r="H16" s="343"/>
      <c r="I16" s="84"/>
    </row>
    <row r="17" spans="2:9" ht="121.5" customHeight="1">
      <c r="B17" s="163"/>
      <c r="C17" s="164" t="s">
        <v>237</v>
      </c>
      <c r="D17" s="341" t="s">
        <v>269</v>
      </c>
      <c r="E17" s="342"/>
      <c r="F17" s="342"/>
      <c r="G17" s="342"/>
      <c r="H17" s="343"/>
      <c r="I17" s="84"/>
    </row>
    <row r="18" spans="2:9" ht="85.5" customHeight="1">
      <c r="B18" s="165"/>
      <c r="C18" s="132" t="s">
        <v>256</v>
      </c>
      <c r="D18" s="341" t="s">
        <v>278</v>
      </c>
      <c r="E18" s="342"/>
      <c r="F18" s="342"/>
      <c r="G18" s="342"/>
      <c r="H18" s="343"/>
      <c r="I18" s="90"/>
    </row>
    <row r="19" spans="2:9" ht="87" customHeight="1" thickBot="1">
      <c r="B19" s="167"/>
      <c r="C19" s="168" t="s">
        <v>255</v>
      </c>
      <c r="D19" s="344" t="s">
        <v>270</v>
      </c>
      <c r="E19" s="345"/>
      <c r="F19" s="345"/>
      <c r="G19" s="345"/>
      <c r="H19" s="346"/>
    </row>
    <row r="20" spans="2:9" ht="15.75" customHeight="1" thickBot="1">
      <c r="B20" s="169"/>
      <c r="C20" s="170"/>
      <c r="D20" s="84"/>
      <c r="E20" s="193"/>
      <c r="F20" s="84"/>
      <c r="G20" s="263"/>
      <c r="H20" s="195"/>
    </row>
    <row r="21" spans="2:9" ht="60.75" customHeight="1">
      <c r="B21" s="257" t="s">
        <v>0</v>
      </c>
      <c r="C21" s="256" t="s">
        <v>1</v>
      </c>
      <c r="D21" s="192" t="s">
        <v>2</v>
      </c>
      <c r="E21" s="189" t="s">
        <v>143</v>
      </c>
      <c r="F21" s="258" t="s">
        <v>144</v>
      </c>
      <c r="G21" s="264" t="s">
        <v>3</v>
      </c>
      <c r="H21" s="259" t="s">
        <v>142</v>
      </c>
    </row>
    <row r="22" spans="2:9" ht="24" customHeight="1">
      <c r="B22" s="140">
        <v>1</v>
      </c>
      <c r="C22" s="141">
        <v>2</v>
      </c>
      <c r="D22" s="142">
        <v>3</v>
      </c>
      <c r="E22" s="141">
        <v>4</v>
      </c>
      <c r="F22" s="143">
        <v>5</v>
      </c>
      <c r="G22" s="265">
        <v>6</v>
      </c>
      <c r="H22" s="272">
        <v>7</v>
      </c>
    </row>
    <row r="23" spans="2:9" ht="15.75" customHeight="1">
      <c r="B23" s="144"/>
      <c r="C23" s="145"/>
      <c r="D23" s="124" t="s">
        <v>254</v>
      </c>
      <c r="E23" s="146"/>
      <c r="F23" s="147"/>
      <c r="G23" s="215"/>
      <c r="H23" s="197"/>
    </row>
    <row r="24" spans="2:9" ht="45" customHeight="1">
      <c r="B24" s="140"/>
      <c r="C24" s="148">
        <v>0.1</v>
      </c>
      <c r="D24" s="100" t="s">
        <v>251</v>
      </c>
      <c r="E24" s="149" t="s">
        <v>53</v>
      </c>
      <c r="F24" s="157">
        <v>1</v>
      </c>
      <c r="G24" s="266"/>
      <c r="H24" s="198">
        <f>F24*G24</f>
        <v>0</v>
      </c>
    </row>
    <row r="25" spans="2:9" ht="45" customHeight="1">
      <c r="B25" s="140"/>
      <c r="C25" s="148">
        <v>0.2</v>
      </c>
      <c r="D25" s="100" t="s">
        <v>259</v>
      </c>
      <c r="E25" s="149" t="s">
        <v>53</v>
      </c>
      <c r="F25" s="157">
        <v>1</v>
      </c>
      <c r="G25" s="266"/>
      <c r="H25" s="198">
        <f t="shared" ref="H25:H30" si="0">F25*G25</f>
        <v>0</v>
      </c>
    </row>
    <row r="26" spans="2:9" ht="45" customHeight="1">
      <c r="B26" s="140"/>
      <c r="C26" s="148">
        <v>0.3</v>
      </c>
      <c r="D26" s="100" t="s">
        <v>249</v>
      </c>
      <c r="E26" s="149" t="s">
        <v>53</v>
      </c>
      <c r="F26" s="157">
        <v>1</v>
      </c>
      <c r="G26" s="266"/>
      <c r="H26" s="198">
        <f t="shared" si="0"/>
        <v>0</v>
      </c>
    </row>
    <row r="27" spans="2:9" ht="41.25" customHeight="1">
      <c r="B27" s="140"/>
      <c r="C27" s="148">
        <v>0.4</v>
      </c>
      <c r="D27" s="100" t="s">
        <v>250</v>
      </c>
      <c r="E27" s="149" t="s">
        <v>53</v>
      </c>
      <c r="F27" s="157">
        <v>1</v>
      </c>
      <c r="G27" s="266"/>
      <c r="H27" s="198">
        <f t="shared" si="0"/>
        <v>0</v>
      </c>
    </row>
    <row r="28" spans="2:9" ht="41.45" customHeight="1">
      <c r="B28" s="140"/>
      <c r="C28" s="148">
        <v>0.5</v>
      </c>
      <c r="D28" s="100" t="s">
        <v>248</v>
      </c>
      <c r="E28" s="149" t="s">
        <v>53</v>
      </c>
      <c r="F28" s="158">
        <v>1</v>
      </c>
      <c r="G28" s="266"/>
      <c r="H28" s="198">
        <f t="shared" si="0"/>
        <v>0</v>
      </c>
    </row>
    <row r="29" spans="2:9" ht="50.25" customHeight="1">
      <c r="B29" s="140"/>
      <c r="C29" s="148">
        <v>0.6</v>
      </c>
      <c r="D29" s="100" t="s">
        <v>253</v>
      </c>
      <c r="E29" s="149" t="s">
        <v>53</v>
      </c>
      <c r="F29" s="158">
        <v>1</v>
      </c>
      <c r="G29" s="266"/>
      <c r="H29" s="198">
        <f t="shared" si="0"/>
        <v>0</v>
      </c>
    </row>
    <row r="30" spans="2:9" ht="51" customHeight="1" thickBot="1">
      <c r="B30" s="140"/>
      <c r="C30" s="148">
        <v>0.7</v>
      </c>
      <c r="D30" s="100" t="s">
        <v>295</v>
      </c>
      <c r="E30" s="149" t="s">
        <v>53</v>
      </c>
      <c r="F30" s="158">
        <v>1</v>
      </c>
      <c r="G30" s="266"/>
      <c r="H30" s="198">
        <f t="shared" si="0"/>
        <v>0</v>
      </c>
    </row>
    <row r="31" spans="2:9" ht="19.5" thickBot="1">
      <c r="B31" s="368" t="s">
        <v>258</v>
      </c>
      <c r="C31" s="369"/>
      <c r="D31" s="369"/>
      <c r="E31" s="369"/>
      <c r="F31" s="369"/>
      <c r="G31" s="370"/>
      <c r="H31" s="199">
        <f>SUM(H24:H30)</f>
        <v>0</v>
      </c>
    </row>
    <row r="32" spans="2:9" ht="18.75">
      <c r="B32" s="11"/>
      <c r="C32" s="12"/>
      <c r="D32" s="284" t="s">
        <v>4</v>
      </c>
      <c r="E32" s="285"/>
      <c r="F32" s="285"/>
      <c r="G32" s="285"/>
      <c r="H32" s="286"/>
    </row>
    <row r="33" spans="2:8" ht="88.5" customHeight="1">
      <c r="B33" s="13">
        <v>1</v>
      </c>
      <c r="C33" s="14" t="s">
        <v>5</v>
      </c>
      <c r="D33" s="63" t="s">
        <v>117</v>
      </c>
      <c r="E33" s="70" t="s">
        <v>36</v>
      </c>
      <c r="F33" s="26">
        <v>1889</v>
      </c>
      <c r="G33" s="267"/>
      <c r="H33" s="200">
        <f>F33*G33</f>
        <v>0</v>
      </c>
    </row>
    <row r="34" spans="2:8" ht="66" customHeight="1">
      <c r="B34" s="13">
        <v>2</v>
      </c>
      <c r="C34" s="14" t="s">
        <v>6</v>
      </c>
      <c r="D34" s="63" t="s">
        <v>118</v>
      </c>
      <c r="E34" s="71" t="s">
        <v>36</v>
      </c>
      <c r="F34" s="67">
        <v>2072</v>
      </c>
      <c r="G34" s="268"/>
      <c r="H34" s="200">
        <f t="shared" ref="H34:H35" si="1">F34*G34</f>
        <v>0</v>
      </c>
    </row>
    <row r="35" spans="2:8" ht="86.25" customHeight="1" thickBot="1">
      <c r="B35" s="13">
        <v>3</v>
      </c>
      <c r="C35" s="51" t="s">
        <v>17</v>
      </c>
      <c r="D35" s="63" t="s">
        <v>119</v>
      </c>
      <c r="E35" s="22" t="s">
        <v>40</v>
      </c>
      <c r="F35" s="26">
        <v>740</v>
      </c>
      <c r="G35" s="267"/>
      <c r="H35" s="200">
        <f t="shared" si="1"/>
        <v>0</v>
      </c>
    </row>
    <row r="36" spans="2:8" ht="19.5" thickBot="1">
      <c r="B36" s="13"/>
      <c r="C36" s="27"/>
      <c r="D36" s="356" t="s">
        <v>129</v>
      </c>
      <c r="E36" s="357"/>
      <c r="F36" s="357"/>
      <c r="G36" s="357"/>
      <c r="H36" s="199">
        <f>SUM(H33:H35)</f>
        <v>0</v>
      </c>
    </row>
    <row r="37" spans="2:8" ht="18.75">
      <c r="B37" s="11"/>
      <c r="C37" s="12"/>
      <c r="D37" s="284" t="s">
        <v>16</v>
      </c>
      <c r="E37" s="285"/>
      <c r="F37" s="285"/>
      <c r="G37" s="285"/>
      <c r="H37" s="286"/>
    </row>
    <row r="38" spans="2:8" ht="112.5">
      <c r="B38" s="13">
        <v>4</v>
      </c>
      <c r="C38" s="17" t="s">
        <v>7</v>
      </c>
      <c r="D38" s="63" t="s">
        <v>120</v>
      </c>
      <c r="E38" s="22" t="s">
        <v>40</v>
      </c>
      <c r="F38" s="65">
        <v>4246.6000000000004</v>
      </c>
      <c r="G38" s="267"/>
      <c r="H38" s="260">
        <f>F38*G38</f>
        <v>0</v>
      </c>
    </row>
    <row r="39" spans="2:8" ht="69.75" customHeight="1" thickBot="1">
      <c r="B39" s="13">
        <v>5</v>
      </c>
      <c r="C39" s="17" t="s">
        <v>8</v>
      </c>
      <c r="D39" s="64" t="s">
        <v>121</v>
      </c>
      <c r="E39" s="22" t="s">
        <v>38</v>
      </c>
      <c r="F39" s="65">
        <v>14287.6</v>
      </c>
      <c r="G39" s="267"/>
      <c r="H39" s="260">
        <f>F39*G39</f>
        <v>0</v>
      </c>
    </row>
    <row r="40" spans="2:8" ht="19.5" thickBot="1">
      <c r="B40" s="13"/>
      <c r="C40" s="27"/>
      <c r="D40" s="356" t="s">
        <v>153</v>
      </c>
      <c r="E40" s="357"/>
      <c r="F40" s="357"/>
      <c r="G40" s="357"/>
      <c r="H40" s="199">
        <f>SUM(H38:H39)</f>
        <v>0</v>
      </c>
    </row>
    <row r="41" spans="2:8" ht="18.75">
      <c r="B41" s="13"/>
      <c r="C41" s="17"/>
      <c r="D41" s="290" t="s">
        <v>14</v>
      </c>
      <c r="E41" s="385"/>
      <c r="F41" s="385"/>
      <c r="G41" s="385"/>
      <c r="H41" s="386"/>
    </row>
    <row r="42" spans="2:8" ht="28.5" customHeight="1">
      <c r="B42" s="13">
        <v>6</v>
      </c>
      <c r="C42" s="17" t="s">
        <v>9</v>
      </c>
      <c r="D42" s="176" t="s">
        <v>122</v>
      </c>
      <c r="E42" s="24" t="s">
        <v>36</v>
      </c>
      <c r="F42" s="65">
        <v>1800</v>
      </c>
      <c r="G42" s="267"/>
      <c r="H42" s="200">
        <f>F42*G42</f>
        <v>0</v>
      </c>
    </row>
    <row r="43" spans="2:8" ht="90" customHeight="1">
      <c r="B43" s="13">
        <v>7</v>
      </c>
      <c r="C43" s="17" t="s">
        <v>10</v>
      </c>
      <c r="D43" s="63" t="s">
        <v>123</v>
      </c>
      <c r="E43" s="28" t="s">
        <v>46</v>
      </c>
      <c r="F43" s="66">
        <v>50</v>
      </c>
      <c r="G43" s="268"/>
      <c r="H43" s="200">
        <f t="shared" ref="H43:H44" si="2">F43*G43</f>
        <v>0</v>
      </c>
    </row>
    <row r="44" spans="2:8" ht="69" customHeight="1" thickBot="1">
      <c r="B44" s="13">
        <v>8</v>
      </c>
      <c r="C44" s="17" t="s">
        <v>11</v>
      </c>
      <c r="D44" s="63" t="s">
        <v>124</v>
      </c>
      <c r="E44" s="28" t="s">
        <v>46</v>
      </c>
      <c r="F44" s="66">
        <v>37</v>
      </c>
      <c r="G44" s="268"/>
      <c r="H44" s="200">
        <f t="shared" si="2"/>
        <v>0</v>
      </c>
    </row>
    <row r="45" spans="2:8" ht="19.5" thickBot="1">
      <c r="B45" s="13"/>
      <c r="C45" s="14"/>
      <c r="D45" s="332" t="s">
        <v>141</v>
      </c>
      <c r="E45" s="333"/>
      <c r="F45" s="333"/>
      <c r="G45" s="333"/>
      <c r="H45" s="199">
        <f>SUM(H42:H44)</f>
        <v>0</v>
      </c>
    </row>
    <row r="46" spans="2:8" ht="18.75">
      <c r="B46" s="13"/>
      <c r="C46" s="17"/>
      <c r="D46" s="382" t="s">
        <v>154</v>
      </c>
      <c r="E46" s="383"/>
      <c r="F46" s="383"/>
      <c r="G46" s="383"/>
      <c r="H46" s="384"/>
    </row>
    <row r="47" spans="2:8" ht="200.25" customHeight="1">
      <c r="B47" s="13">
        <v>9</v>
      </c>
      <c r="C47" s="72" t="s">
        <v>131</v>
      </c>
      <c r="D47" s="63" t="s">
        <v>164</v>
      </c>
      <c r="E47" s="29" t="s">
        <v>40</v>
      </c>
      <c r="F47" s="66">
        <v>4121</v>
      </c>
      <c r="G47" s="268"/>
      <c r="H47" s="200">
        <f>F47*G47</f>
        <v>0</v>
      </c>
    </row>
    <row r="48" spans="2:8" ht="93" customHeight="1">
      <c r="B48" s="13">
        <v>10</v>
      </c>
      <c r="C48" s="72" t="s">
        <v>132</v>
      </c>
      <c r="D48" s="63" t="s">
        <v>165</v>
      </c>
      <c r="E48" s="29" t="s">
        <v>38</v>
      </c>
      <c r="F48" s="66">
        <v>12083</v>
      </c>
      <c r="G48" s="268"/>
      <c r="H48" s="200">
        <f t="shared" ref="H48:H52" si="3">F48*G48</f>
        <v>0</v>
      </c>
    </row>
    <row r="49" spans="2:8" ht="93.75">
      <c r="B49" s="13">
        <v>11</v>
      </c>
      <c r="C49" s="72" t="s">
        <v>133</v>
      </c>
      <c r="D49" s="63" t="s">
        <v>125</v>
      </c>
      <c r="E49" s="29" t="s">
        <v>38</v>
      </c>
      <c r="F49" s="66">
        <v>11665</v>
      </c>
      <c r="G49" s="268"/>
      <c r="H49" s="200">
        <f t="shared" si="3"/>
        <v>0</v>
      </c>
    </row>
    <row r="50" spans="2:8" ht="112.5">
      <c r="B50" s="13">
        <v>12</v>
      </c>
      <c r="C50" s="72" t="s">
        <v>134</v>
      </c>
      <c r="D50" s="63" t="s">
        <v>168</v>
      </c>
      <c r="E50" s="29" t="s">
        <v>38</v>
      </c>
      <c r="F50" s="66">
        <v>1656.7</v>
      </c>
      <c r="G50" s="268"/>
      <c r="H50" s="200">
        <f t="shared" si="3"/>
        <v>0</v>
      </c>
    </row>
    <row r="51" spans="2:8" ht="88.5" customHeight="1">
      <c r="B51" s="13">
        <v>13</v>
      </c>
      <c r="C51" s="72" t="s">
        <v>135</v>
      </c>
      <c r="D51" s="63" t="s">
        <v>166</v>
      </c>
      <c r="E51" s="29" t="s">
        <v>36</v>
      </c>
      <c r="F51" s="66">
        <v>1252</v>
      </c>
      <c r="G51" s="268"/>
      <c r="H51" s="200">
        <f t="shared" si="3"/>
        <v>0</v>
      </c>
    </row>
    <row r="52" spans="2:8" ht="87" customHeight="1" thickBot="1">
      <c r="B52" s="13">
        <v>14</v>
      </c>
      <c r="C52" s="72" t="s">
        <v>136</v>
      </c>
      <c r="D52" s="63" t="s">
        <v>167</v>
      </c>
      <c r="E52" s="29" t="s">
        <v>36</v>
      </c>
      <c r="F52" s="66">
        <v>1243</v>
      </c>
      <c r="G52" s="268"/>
      <c r="H52" s="200">
        <f t="shared" si="3"/>
        <v>0</v>
      </c>
    </row>
    <row r="53" spans="2:8" ht="19.5" thickBot="1">
      <c r="B53" s="13"/>
      <c r="C53" s="27"/>
      <c r="D53" s="356" t="s">
        <v>137</v>
      </c>
      <c r="E53" s="357"/>
      <c r="F53" s="357"/>
      <c r="G53" s="357"/>
      <c r="H53" s="199">
        <f>SUM(H47:H52)</f>
        <v>0</v>
      </c>
    </row>
    <row r="54" spans="2:8" ht="18.75">
      <c r="B54" s="31"/>
      <c r="C54" s="32"/>
      <c r="D54" s="317" t="s">
        <v>32</v>
      </c>
      <c r="E54" s="318"/>
      <c r="F54" s="318"/>
      <c r="G54" s="319"/>
      <c r="H54" s="202"/>
    </row>
    <row r="55" spans="2:8" ht="18.75">
      <c r="B55" s="96"/>
      <c r="C55" s="97"/>
      <c r="D55" s="117" t="s">
        <v>271</v>
      </c>
      <c r="E55" s="98"/>
      <c r="F55" s="98"/>
      <c r="G55" s="269"/>
      <c r="H55" s="237">
        <f>H31</f>
        <v>0</v>
      </c>
    </row>
    <row r="56" spans="2:8" ht="18.75">
      <c r="B56" s="33"/>
      <c r="C56" s="12"/>
      <c r="D56" s="34" t="s">
        <v>12</v>
      </c>
      <c r="E56" s="56"/>
      <c r="F56" s="53"/>
      <c r="G56" s="251"/>
      <c r="H56" s="204">
        <f>H36</f>
        <v>0</v>
      </c>
    </row>
    <row r="57" spans="2:8" ht="18.75">
      <c r="B57" s="36"/>
      <c r="C57" s="73"/>
      <c r="D57" s="34" t="s">
        <v>20</v>
      </c>
      <c r="E57" s="56"/>
      <c r="F57" s="53"/>
      <c r="G57" s="251"/>
      <c r="H57" s="204">
        <f>H40</f>
        <v>0</v>
      </c>
    </row>
    <row r="58" spans="2:8" ht="18.75">
      <c r="B58" s="36"/>
      <c r="C58" s="73"/>
      <c r="D58" s="34" t="s">
        <v>21</v>
      </c>
      <c r="E58" s="56"/>
      <c r="F58" s="53"/>
      <c r="G58" s="251"/>
      <c r="H58" s="204">
        <f>H45</f>
        <v>0</v>
      </c>
    </row>
    <row r="59" spans="2:8" ht="19.5" thickBot="1">
      <c r="B59" s="38"/>
      <c r="C59" s="74"/>
      <c r="D59" s="296" t="s">
        <v>22</v>
      </c>
      <c r="E59" s="354"/>
      <c r="F59" s="354"/>
      <c r="G59" s="355"/>
      <c r="H59" s="205">
        <f>H53</f>
        <v>0</v>
      </c>
    </row>
    <row r="60" spans="2:8" ht="19.5" thickBot="1">
      <c r="B60" s="42"/>
      <c r="C60" s="43"/>
      <c r="D60" s="352" t="s">
        <v>169</v>
      </c>
      <c r="E60" s="353"/>
      <c r="F60" s="353" t="s">
        <v>13</v>
      </c>
      <c r="G60" s="353"/>
      <c r="H60" s="206">
        <f>H55+H56+H57+H58+H59</f>
        <v>0</v>
      </c>
    </row>
    <row r="61" spans="2:8" ht="19.5" thickBot="1">
      <c r="B61" s="44"/>
      <c r="C61" s="44"/>
      <c r="D61" s="45"/>
      <c r="E61" s="46"/>
      <c r="F61" s="54"/>
      <c r="G61" s="217"/>
      <c r="H61" s="207"/>
    </row>
    <row r="62" spans="2:8" ht="24" thickBot="1">
      <c r="B62" s="323" t="s">
        <v>34</v>
      </c>
      <c r="C62" s="324"/>
      <c r="D62" s="324"/>
      <c r="E62" s="324"/>
      <c r="F62" s="324"/>
      <c r="G62" s="324"/>
      <c r="H62" s="325"/>
    </row>
    <row r="63" spans="2:8" ht="19.5" thickBot="1">
      <c r="B63" s="313">
        <v>1</v>
      </c>
      <c r="C63" s="329"/>
      <c r="D63" s="330" t="s">
        <v>33</v>
      </c>
      <c r="E63" s="331"/>
      <c r="F63" s="331" t="s">
        <v>13</v>
      </c>
      <c r="G63" s="364"/>
      <c r="H63" s="242">
        <f>H60</f>
        <v>0</v>
      </c>
    </row>
    <row r="64" spans="2:8" ht="19.5" thickBot="1">
      <c r="B64" s="313"/>
      <c r="C64" s="314"/>
      <c r="D64" s="315" t="s">
        <v>170</v>
      </c>
      <c r="E64" s="316"/>
      <c r="F64" s="316"/>
      <c r="G64" s="316"/>
      <c r="H64" s="206">
        <f>H63</f>
        <v>0</v>
      </c>
    </row>
    <row r="65" spans="2:8">
      <c r="B65" s="3"/>
      <c r="C65" s="3"/>
      <c r="D65" s="9"/>
      <c r="E65" s="8"/>
      <c r="F65" s="55"/>
      <c r="G65" s="270"/>
      <c r="H65" s="261"/>
    </row>
    <row r="67" spans="2:8" ht="22.5" customHeight="1">
      <c r="B67" s="50"/>
      <c r="C67" s="50"/>
      <c r="D67" s="177" t="s">
        <v>145</v>
      </c>
      <c r="E67" s="180"/>
      <c r="F67" s="183"/>
      <c r="G67" s="271"/>
      <c r="H67" s="262"/>
    </row>
    <row r="68" spans="2:8" ht="23.25" customHeight="1">
      <c r="B68" s="50"/>
      <c r="C68" s="50"/>
      <c r="D68" s="177" t="s">
        <v>146</v>
      </c>
      <c r="E68" s="180"/>
      <c r="F68" s="183"/>
      <c r="G68" s="271"/>
      <c r="H68" s="262"/>
    </row>
    <row r="69" spans="2:8" ht="23.25" customHeight="1">
      <c r="B69" s="50"/>
      <c r="C69" s="50"/>
      <c r="D69" s="177" t="s">
        <v>147</v>
      </c>
      <c r="E69" s="180"/>
      <c r="F69" s="183"/>
      <c r="G69" s="271"/>
      <c r="H69" s="262"/>
    </row>
  </sheetData>
  <sheetProtection algorithmName="SHA-512" hashValue="ATQcPb6Wph0DgBhQ1PnenfSqksI+E3eiHE7I48NDNTsxr8oW2KnGBwoxNDahLpLP0MvxuLD8OwE7oybKdkaGsA==" saltValue="iOw8G+FwNSHgPc9da+Q1lQ==" spinCount="100000" sheet="1"/>
  <mergeCells count="36">
    <mergeCell ref="D46:H46"/>
    <mergeCell ref="D32:H32"/>
    <mergeCell ref="D37:H37"/>
    <mergeCell ref="D41:H41"/>
    <mergeCell ref="D36:G36"/>
    <mergeCell ref="D40:G40"/>
    <mergeCell ref="D45:G45"/>
    <mergeCell ref="D53:G53"/>
    <mergeCell ref="B63:C63"/>
    <mergeCell ref="D63:G63"/>
    <mergeCell ref="B64:C64"/>
    <mergeCell ref="D64:G64"/>
    <mergeCell ref="D54:G54"/>
    <mergeCell ref="D59:G59"/>
    <mergeCell ref="D60:G60"/>
    <mergeCell ref="B62:H62"/>
    <mergeCell ref="B1:H1"/>
    <mergeCell ref="B2:H2"/>
    <mergeCell ref="B3:H3"/>
    <mergeCell ref="D4:H4"/>
    <mergeCell ref="D5:H5"/>
    <mergeCell ref="B31:G31"/>
    <mergeCell ref="D6:H6"/>
    <mergeCell ref="D7:H7"/>
    <mergeCell ref="D8:H8"/>
    <mergeCell ref="D9:H9"/>
    <mergeCell ref="D10:H10"/>
    <mergeCell ref="D11:H11"/>
    <mergeCell ref="D12:H12"/>
    <mergeCell ref="D13:H13"/>
    <mergeCell ref="D14:H14"/>
    <mergeCell ref="D15:H15"/>
    <mergeCell ref="D16:H16"/>
    <mergeCell ref="D17:H17"/>
    <mergeCell ref="D18:H18"/>
    <mergeCell ref="D19:H19"/>
  </mergeCells>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workbookViewId="0">
      <selection activeCell="H5" sqref="H5"/>
    </sheetView>
  </sheetViews>
  <sheetFormatPr defaultRowHeight="15"/>
  <cols>
    <col min="1" max="1" width="5" customWidth="1"/>
    <col min="7" max="7" width="7.42578125" customWidth="1"/>
    <col min="8" max="8" width="31.28515625" style="273" customWidth="1"/>
  </cols>
  <sheetData>
    <row r="1" spans="2:8" ht="15.75" thickBot="1"/>
    <row r="2" spans="2:8" s="1" customFormat="1" ht="107.25" customHeight="1" thickBot="1">
      <c r="B2" s="394" t="s">
        <v>247</v>
      </c>
      <c r="C2" s="395"/>
      <c r="D2" s="395"/>
      <c r="E2" s="395"/>
      <c r="F2" s="395"/>
      <c r="G2" s="395"/>
      <c r="H2" s="396"/>
    </row>
    <row r="3" spans="2:8" ht="35.25" customHeight="1" thickBot="1">
      <c r="B3" s="391" t="s">
        <v>172</v>
      </c>
      <c r="C3" s="392"/>
      <c r="D3" s="392"/>
      <c r="E3" s="392"/>
      <c r="F3" s="392"/>
      <c r="G3" s="392"/>
      <c r="H3" s="393"/>
    </row>
    <row r="4" spans="2:8" ht="24" customHeight="1" thickBot="1">
      <c r="B4" s="397" t="s">
        <v>27</v>
      </c>
      <c r="C4" s="316"/>
      <c r="D4" s="316"/>
      <c r="E4" s="316"/>
      <c r="F4" s="316"/>
      <c r="G4" s="390"/>
      <c r="H4" s="242">
        <f>'Општина Карпош '!H69</f>
        <v>0</v>
      </c>
    </row>
    <row r="5" spans="2:8" ht="24" customHeight="1" thickBot="1">
      <c r="B5" s="397" t="s">
        <v>31</v>
      </c>
      <c r="C5" s="316"/>
      <c r="D5" s="316"/>
      <c r="E5" s="316"/>
      <c r="F5" s="316"/>
      <c r="G5" s="390"/>
      <c r="H5" s="242">
        <f>'Општина Кисела вода '!H123</f>
        <v>0</v>
      </c>
    </row>
    <row r="6" spans="2:8" ht="24" customHeight="1" thickBot="1">
      <c r="B6" s="397" t="s">
        <v>35</v>
      </c>
      <c r="C6" s="316"/>
      <c r="D6" s="316"/>
      <c r="E6" s="316"/>
      <c r="F6" s="316"/>
      <c r="G6" s="390"/>
      <c r="H6" s="242">
        <f>'Општина Илинден'!H64</f>
        <v>0</v>
      </c>
    </row>
    <row r="7" spans="2:8" ht="31.5" customHeight="1" thickBot="1">
      <c r="B7" s="398" t="s">
        <v>174</v>
      </c>
      <c r="C7" s="399"/>
      <c r="D7" s="399"/>
      <c r="E7" s="399"/>
      <c r="F7" s="399"/>
      <c r="G7" s="400"/>
      <c r="H7" s="242">
        <f>SUM(H4:H6)</f>
        <v>0</v>
      </c>
    </row>
    <row r="8" spans="2:8" ht="42" customHeight="1" thickBot="1">
      <c r="B8" s="389" t="s">
        <v>175</v>
      </c>
      <c r="C8" s="316"/>
      <c r="D8" s="316"/>
      <c r="E8" s="316"/>
      <c r="F8" s="316"/>
      <c r="G8" s="390"/>
      <c r="H8" s="242">
        <f>H7*10%</f>
        <v>0</v>
      </c>
    </row>
    <row r="9" spans="2:8" ht="49.5" customHeight="1" thickBot="1">
      <c r="B9" s="387" t="s">
        <v>173</v>
      </c>
      <c r="C9" s="388"/>
      <c r="D9" s="388"/>
      <c r="E9" s="388"/>
      <c r="F9" s="388"/>
      <c r="G9" s="388"/>
      <c r="H9" s="274">
        <f>H7+H8</f>
        <v>0</v>
      </c>
    </row>
    <row r="12" spans="2:8" s="1" customFormat="1" ht="30" customHeight="1">
      <c r="B12" s="177" t="s">
        <v>145</v>
      </c>
      <c r="C12" s="178"/>
      <c r="D12" s="179"/>
      <c r="E12" s="180"/>
      <c r="F12" s="181"/>
      <c r="G12" s="182"/>
      <c r="H12" s="243"/>
    </row>
    <row r="13" spans="2:8" s="1" customFormat="1" ht="30" customHeight="1">
      <c r="B13" s="177" t="s">
        <v>146</v>
      </c>
      <c r="C13" s="178"/>
      <c r="D13" s="179"/>
      <c r="E13" s="180"/>
      <c r="F13" s="181"/>
      <c r="G13" s="182"/>
      <c r="H13" s="243"/>
    </row>
    <row r="14" spans="2:8" s="1" customFormat="1" ht="30" customHeight="1">
      <c r="B14" s="177" t="s">
        <v>147</v>
      </c>
      <c r="C14" s="178"/>
      <c r="D14" s="179"/>
      <c r="E14" s="180"/>
      <c r="F14" s="181"/>
      <c r="G14" s="182"/>
      <c r="H14" s="243"/>
    </row>
  </sheetData>
  <sheetProtection algorithmName="SHA-512" hashValue="hjY8zbp84oURZMUYo/cXDIqQ3s/B2oz/7c3Hyz/csbWpXnSNxpCd4cSgYhnpJ4IFIf/HNQzoDVAPgSLCvLrsQw==" saltValue="ti3Xq7S2G3m9hUKS5IRYSg==" spinCount="100000" sheet="1" objects="1" scenarios="1"/>
  <mergeCells count="8">
    <mergeCell ref="B9:G9"/>
    <mergeCell ref="B8:G8"/>
    <mergeCell ref="B3:H3"/>
    <mergeCell ref="B2:H2"/>
    <mergeCell ref="B6:G6"/>
    <mergeCell ref="B7:G7"/>
    <mergeCell ref="B5:G5"/>
    <mergeCell ref="B4:G4"/>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Општина Карпош </vt:lpstr>
      <vt:lpstr>Општина Кисела вода </vt:lpstr>
      <vt:lpstr>Општина Илинден</vt:lpstr>
      <vt:lpstr>Тендер 1 - Дел 1 - Рекапитулар</vt:lpstr>
      <vt:lpstr>'Општина Илинден'!Print_Area</vt:lpstr>
      <vt:lpstr>'Општина Карпош '!Print_Area</vt:lpstr>
      <vt:lpstr>'Општина Кисела вода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2020-07-08T13:20:54Z</cp:lastPrinted>
  <dcterms:created xsi:type="dcterms:W3CDTF">2020-01-03T12:32:25Z</dcterms:created>
  <dcterms:modified xsi:type="dcterms:W3CDTF">2020-07-08T13:29:52Z</dcterms:modified>
</cp:coreProperties>
</file>